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xl/volatileDependencies.xml" ContentType="application/vnd.openxmlformats-officedocument.spreadsheetml.volatileDependenc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202300"/>
  <mc:AlternateContent xmlns:mc="http://schemas.openxmlformats.org/markup-compatibility/2006">
    <mc:Choice Requires="x15">
      <x15ac:absPath xmlns:x15ac="http://schemas.microsoft.com/office/spreadsheetml/2010/11/ac" url="C:\Users\d.namatame\Documents\hpcontent-resource\static\tool\api\download\"/>
    </mc:Choice>
  </mc:AlternateContent>
  <xr:revisionPtr revIDLastSave="0" documentId="13_ncr:1_{EA354356-A9BD-45B7-AC7F-8B7507F9C5A0}" xr6:coauthVersionLast="47" xr6:coauthVersionMax="47" xr10:uidLastSave="{00000000-0000-0000-0000-000000000000}"/>
  <bookViews>
    <workbookView xWindow="28680" yWindow="-120" windowWidth="29040" windowHeight="15720" xr2:uid="{C6D5E6C4-2F53-4373-9AF1-542DA476AFE9}"/>
  </bookViews>
  <sheets>
    <sheet name="現物" sheetId="1" r:id="rId1"/>
    <sheet name="信用" sheetId="2" r:id="rId2"/>
  </sheets>
  <definedNames>
    <definedName name="_xlnm._FilterDatabase" localSheetId="0" hidden="1">現物!$B$15:$C$15</definedName>
    <definedName name="_xlnm._FilterDatabase" localSheetId="1" hidden="1">信用!$B$15:$C$39</definedName>
    <definedName name="_xlnm.Print_Area" localSheetId="0">現物!$A$1:$F$44</definedName>
    <definedName name="_xlnm.Print_Area" localSheetId="1">信用!$A$1:$F$54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8" i="2" l="1" a="1"/>
  <c r="E38" i="2" s="1"/>
  <c r="E31" i="2" a="1"/>
  <c r="E31" i="2" s="1"/>
  <c r="E30" i="2" a="1"/>
  <c r="E30" i="2" s="1"/>
  <c r="E29" i="2" a="1"/>
  <c r="E29" i="2" s="1"/>
  <c r="E28" i="2" a="1"/>
  <c r="E28" i="2" s="1"/>
  <c r="E22" i="2" a="1"/>
  <c r="E22" i="2" s="1"/>
  <c r="E39" i="2" a="1"/>
  <c r="E39" i="2" s="1"/>
  <c r="E37" i="2" a="1"/>
  <c r="E37" i="2" s="1"/>
  <c r="E36" i="2" a="1"/>
  <c r="E36" i="2" s="1"/>
  <c r="E35" i="2" a="1"/>
  <c r="E35" i="2" s="1"/>
  <c r="E34" i="2" a="1"/>
  <c r="E34" i="2" s="1"/>
  <c r="E33" i="2" a="1"/>
  <c r="E33" i="2" s="1"/>
  <c r="E32" i="2" a="1"/>
  <c r="E32" i="2" s="1"/>
  <c r="E27" i="2" a="1"/>
  <c r="E27" i="2" s="1"/>
  <c r="E26" i="2" a="1"/>
  <c r="E26" i="2" s="1"/>
  <c r="E25" i="2" a="1"/>
  <c r="E25" i="2" s="1"/>
  <c r="E24" i="2" a="1"/>
  <c r="E24" i="2" s="1"/>
  <c r="E23" i="2" a="1"/>
  <c r="E23" i="2" s="1"/>
  <c r="E16" i="2" a="1"/>
  <c r="E16" i="2" s="1"/>
  <c r="E16" i="1" a="1"/>
  <c r="E16" i="1" s="1"/>
  <c r="E21" i="2" a="1"/>
  <c r="E20" i="2" a="1"/>
  <c r="E19" i="2" a="1"/>
  <c r="E18" i="2" a="1"/>
  <c r="E17" i="2" a="1"/>
  <c r="E37" i="1" a="1"/>
  <c r="E35" i="1" a="1"/>
  <c r="E32" i="1" a="1"/>
  <c r="E29" i="1" a="1"/>
  <c r="E28" i="1" a="1"/>
  <c r="E21" i="1" a="1"/>
  <c r="E17" i="1" a="1"/>
  <c r="B43" i="2" a="1"/>
  <c r="B43" i="1" a="1"/>
  <c r="E21" i="2" l="1"/>
  <c r="E20" i="2"/>
  <c r="E19" i="2"/>
  <c r="E18" i="2"/>
  <c r="E17" i="2"/>
  <c r="E17" i="1"/>
  <c r="B43" i="2"/>
  <c r="B43" i="1"/>
  <c r="E37" i="1"/>
  <c r="E35" i="1"/>
  <c r="E32" i="1"/>
  <c r="E29" i="1"/>
  <c r="E28" i="1"/>
  <c r="E21" i="1"/>
  <c r="E39" i="1" a="1"/>
  <c r="E38" i="1" a="1"/>
  <c r="E36" i="1" a="1"/>
  <c r="E34" i="1" a="1"/>
  <c r="E33" i="1" a="1"/>
  <c r="E31" i="1" a="1"/>
  <c r="E30" i="1" a="1"/>
  <c r="E27" i="1" a="1"/>
  <c r="E26" i="1" a="1"/>
  <c r="E25" i="1" a="1"/>
  <c r="E24" i="1" a="1"/>
  <c r="E23" i="1" a="1"/>
  <c r="E22" i="1" a="1"/>
  <c r="E20" i="1" a="1"/>
  <c r="E19" i="1" a="1"/>
  <c r="E18" i="1" a="1"/>
  <c r="E31" i="1" l="1"/>
  <c r="E39" i="1"/>
  <c r="E38" i="1"/>
  <c r="E36" i="1"/>
  <c r="E34" i="1"/>
  <c r="E33" i="1"/>
  <c r="E30" i="1"/>
  <c r="E27" i="1"/>
  <c r="E26" i="1"/>
  <c r="E25" i="1"/>
  <c r="E24" i="1"/>
  <c r="E23" i="1"/>
  <c r="E22" i="1"/>
  <c r="E20" i="1"/>
  <c r="E19" i="1"/>
  <c r="E1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<sst xmlns="http://schemas.openxmlformats.org/spreadsheetml/2006/main" count="256" uniqueCount="90">
  <si>
    <t>成行</t>
    <rPh sb="0" eb="2">
      <t>ナリユキ</t>
    </rPh>
    <phoneticPr fontId="1"/>
  </si>
  <si>
    <t>指値</t>
    <rPh sb="0" eb="2">
      <t>サシネ</t>
    </rPh>
    <phoneticPr fontId="1"/>
  </si>
  <si>
    <t>OCO</t>
    <phoneticPr fontId="1"/>
  </si>
  <si>
    <t>IFD</t>
    <phoneticPr fontId="1"/>
  </si>
  <si>
    <t>IFDO</t>
    <phoneticPr fontId="1"/>
  </si>
  <si>
    <t>注文種類</t>
    <rPh sb="0" eb="4">
      <t>チュウモンシュルイ</t>
    </rPh>
    <phoneticPr fontId="1"/>
  </si>
  <si>
    <t>執行条件</t>
    <rPh sb="0" eb="4">
      <t>シッコウジョウケン</t>
    </rPh>
    <phoneticPr fontId="1"/>
  </si>
  <si>
    <t>なし</t>
    <phoneticPr fontId="1"/>
  </si>
  <si>
    <t>寄付き</t>
    <rPh sb="0" eb="2">
      <t>ヨリツ</t>
    </rPh>
    <phoneticPr fontId="1"/>
  </si>
  <si>
    <t>引け</t>
    <rPh sb="0" eb="1">
      <t>ヒ</t>
    </rPh>
    <phoneticPr fontId="1"/>
  </si>
  <si>
    <t>大引け</t>
    <rPh sb="0" eb="2">
      <t>オオビ</t>
    </rPh>
    <phoneticPr fontId="1"/>
  </si>
  <si>
    <t>IOC</t>
    <phoneticPr fontId="1"/>
  </si>
  <si>
    <t>不成</t>
    <rPh sb="0" eb="2">
      <t>フナリ</t>
    </rPh>
    <phoneticPr fontId="1"/>
  </si>
  <si>
    <t>大引け不成</t>
    <rPh sb="0" eb="2">
      <t>オオビ</t>
    </rPh>
    <rPh sb="3" eb="5">
      <t>フナリ</t>
    </rPh>
    <phoneticPr fontId="1"/>
  </si>
  <si>
    <t>発注式</t>
    <rPh sb="0" eb="3">
      <t>ハッチュウシキ</t>
    </rPh>
    <phoneticPr fontId="1"/>
  </si>
  <si>
    <t>No</t>
    <phoneticPr fontId="1"/>
  </si>
  <si>
    <t>逆指値S</t>
    <rPh sb="0" eb="3">
      <t>ギャクサシネ</t>
    </rPh>
    <phoneticPr fontId="1"/>
  </si>
  <si>
    <t>逆指値M</t>
    <rPh sb="0" eb="3">
      <t>ギャクサシネ</t>
    </rPh>
    <phoneticPr fontId="1"/>
  </si>
  <si>
    <t>注文管理ID</t>
    <rPh sb="0" eb="1">
      <t>チュウモン</t>
    </rPh>
    <rPh sb="1" eb="3">
      <t>カンリ</t>
    </rPh>
    <phoneticPr fontId="1"/>
  </si>
  <si>
    <t>銘柄コード</t>
    <rPh sb="0" eb="1">
      <t>メイガラ</t>
    </rPh>
    <phoneticPr fontId="1"/>
  </si>
  <si>
    <t>数量</t>
    <rPh sb="0" eb="1">
      <t>スウリョウ</t>
    </rPh>
    <phoneticPr fontId="1"/>
  </si>
  <si>
    <t>指値価格</t>
    <rPh sb="0" eb="1">
      <t>サシネ</t>
    </rPh>
    <rPh sb="1" eb="3">
      <t>カカク</t>
    </rPh>
    <phoneticPr fontId="1"/>
  </si>
  <si>
    <t>逆指値価格</t>
    <rPh sb="0" eb="1">
      <t>ギャクサシネ</t>
    </rPh>
    <rPh sb="2" eb="4">
      <t>カカク</t>
    </rPh>
    <phoneticPr fontId="1"/>
  </si>
  <si>
    <t>逆指値条件価格</t>
    <rPh sb="0" eb="1">
      <t>ギャクサシネ</t>
    </rPh>
    <rPh sb="1" eb="3">
      <t>ジョウケン</t>
    </rPh>
    <rPh sb="3" eb="5">
      <t>カカク</t>
    </rPh>
    <phoneticPr fontId="1"/>
  </si>
  <si>
    <t>子注文指値価格</t>
    <rPh sb="0" eb="2">
      <t>コチュウモン</t>
    </rPh>
    <rPh sb="2" eb="4">
      <t>サシネ</t>
    </rPh>
    <rPh sb="4" eb="6">
      <t>カカク</t>
    </rPh>
    <phoneticPr fontId="1"/>
  </si>
  <si>
    <t>子注文値幅</t>
    <rPh sb="0" eb="2">
      <t>コチュウモン</t>
    </rPh>
    <rPh sb="2" eb="4">
      <t>ネハバ</t>
    </rPh>
    <phoneticPr fontId="1"/>
  </si>
  <si>
    <t>子注文逆指値値幅</t>
    <rPh sb="0" eb="2">
      <t>コチュウモン</t>
    </rPh>
    <rPh sb="2" eb="5">
      <t>ギャクサシネ</t>
    </rPh>
    <rPh sb="6" eb="8">
      <t>ネハバ</t>
    </rPh>
    <phoneticPr fontId="1"/>
  </si>
  <si>
    <t>当日限りの通常の成行注文を発注</t>
    <rPh sb="0" eb="3">
      <t>トウジツカギ</t>
    </rPh>
    <rPh sb="13" eb="15">
      <t>ハッチュウ</t>
    </rPh>
    <phoneticPr fontId="1"/>
  </si>
  <si>
    <t>当日限りの寄成を発注</t>
    <rPh sb="5" eb="6">
      <t>ヨ</t>
    </rPh>
    <rPh sb="6" eb="7">
      <t>ナ</t>
    </rPh>
    <rPh sb="8" eb="10">
      <t>ハッチュウ</t>
    </rPh>
    <phoneticPr fontId="1"/>
  </si>
  <si>
    <t>当日限りの引成を発注</t>
    <rPh sb="5" eb="6">
      <t>ヒ</t>
    </rPh>
    <rPh sb="6" eb="7">
      <t>ナ</t>
    </rPh>
    <rPh sb="8" eb="10">
      <t>ハッチュウ</t>
    </rPh>
    <phoneticPr fontId="1"/>
  </si>
  <si>
    <t>当日限りの大引け成を発注</t>
    <rPh sb="5" eb="7">
      <t>オオビ</t>
    </rPh>
    <rPh sb="8" eb="9">
      <t>ナ</t>
    </rPh>
    <rPh sb="10" eb="12">
      <t>ハッチュウ</t>
    </rPh>
    <phoneticPr fontId="1"/>
  </si>
  <si>
    <t>当日限りのIOC成を発注</t>
    <rPh sb="8" eb="9">
      <t>シゲル</t>
    </rPh>
    <rPh sb="10" eb="12">
      <t>ハッチュウ</t>
    </rPh>
    <phoneticPr fontId="1"/>
  </si>
  <si>
    <t>当日限りの通常の指値注文を発注</t>
    <rPh sb="5" eb="7">
      <t>ツウジョウ</t>
    </rPh>
    <rPh sb="8" eb="10">
      <t>サシネ</t>
    </rPh>
    <rPh sb="10" eb="12">
      <t>チュウモン</t>
    </rPh>
    <rPh sb="13" eb="15">
      <t>ハッチュウ</t>
    </rPh>
    <phoneticPr fontId="1"/>
  </si>
  <si>
    <t>当日限りの寄指を発注</t>
    <rPh sb="5" eb="6">
      <t>ヨ</t>
    </rPh>
    <rPh sb="6" eb="7">
      <t>サシ</t>
    </rPh>
    <rPh sb="8" eb="10">
      <t>ハッチュウ</t>
    </rPh>
    <phoneticPr fontId="1"/>
  </si>
  <si>
    <t>当日限りの引指を発注</t>
    <rPh sb="0" eb="3">
      <t>トウジツカギ</t>
    </rPh>
    <rPh sb="5" eb="6">
      <t>ヒ</t>
    </rPh>
    <rPh sb="6" eb="7">
      <t>サシ</t>
    </rPh>
    <rPh sb="8" eb="10">
      <t>ハッチュウ</t>
    </rPh>
    <phoneticPr fontId="1"/>
  </si>
  <si>
    <t>当日限りの大引指を発注</t>
    <rPh sb="5" eb="7">
      <t>オオビ</t>
    </rPh>
    <rPh sb="7" eb="8">
      <t>サシ</t>
    </rPh>
    <rPh sb="9" eb="11">
      <t>ハッチュウ</t>
    </rPh>
    <phoneticPr fontId="1"/>
  </si>
  <si>
    <t>当日限りの不成を発注</t>
    <rPh sb="5" eb="7">
      <t>フナリ</t>
    </rPh>
    <rPh sb="8" eb="10">
      <t>ハッチュウ</t>
    </rPh>
    <phoneticPr fontId="1"/>
  </si>
  <si>
    <t>当日限りの大引不成を発注</t>
    <rPh sb="5" eb="7">
      <t>オオビ</t>
    </rPh>
    <rPh sb="7" eb="9">
      <t>フナリ</t>
    </rPh>
    <rPh sb="10" eb="12">
      <t>ハッチュウ</t>
    </rPh>
    <phoneticPr fontId="1"/>
  </si>
  <si>
    <t>当日限りのIOC指を発注</t>
    <rPh sb="8" eb="9">
      <t>サシ</t>
    </rPh>
    <rPh sb="10" eb="12">
      <t>ハッチュウ</t>
    </rPh>
    <phoneticPr fontId="1"/>
  </si>
  <si>
    <t>当日限りのOCO注文を発注</t>
    <rPh sb="0" eb="3">
      <t>トウジツカギ</t>
    </rPh>
    <rPh sb="11" eb="13">
      <t>ハッチュウ</t>
    </rPh>
    <phoneticPr fontId="1"/>
  </si>
  <si>
    <t>入力欄</t>
    <rPh sb="0" eb="3">
      <t>ニュウリョクラン</t>
    </rPh>
    <phoneticPr fontId="1"/>
  </si>
  <si>
    <t>注文内容（特定口座）</t>
    <rPh sb="0" eb="2">
      <t>チュウモン</t>
    </rPh>
    <rPh sb="2" eb="4">
      <t>ナイヨウ</t>
    </rPh>
    <rPh sb="5" eb="7">
      <t>トクテイ</t>
    </rPh>
    <rPh sb="7" eb="9">
      <t>コウザ</t>
    </rPh>
    <phoneticPr fontId="1"/>
  </si>
  <si>
    <t>入力項目</t>
    <rPh sb="0" eb="2">
      <t>ニュウリョク</t>
    </rPh>
    <rPh sb="2" eb="4">
      <t>コウモク</t>
    </rPh>
    <phoneticPr fontId="1"/>
  </si>
  <si>
    <t>TRUE/FALSE</t>
    <phoneticPr fontId="1"/>
  </si>
  <si>
    <t>発注式番号</t>
    <rPh sb="0" eb="2">
      <t>ハッチュウシキ</t>
    </rPh>
    <rPh sb="3" eb="5">
      <t>バンゴウ</t>
    </rPh>
    <phoneticPr fontId="1"/>
  </si>
  <si>
    <t>番号</t>
    <rPh sb="0" eb="2">
      <t>バンゴウ</t>
    </rPh>
    <phoneticPr fontId="1"/>
  </si>
  <si>
    <t>発注確認</t>
    <rPh sb="0" eb="2">
      <t>ハッチュウ</t>
    </rPh>
    <rPh sb="2" eb="4">
      <t>カクニン</t>
    </rPh>
    <phoneticPr fontId="1"/>
  </si>
  <si>
    <t>当日限りの逆指値Sを発注
(逆指値執行条件：成行)</t>
    <rPh sb="5" eb="8">
      <t>ギャクサシネ</t>
    </rPh>
    <rPh sb="10" eb="12">
      <t>ハッチュウ</t>
    </rPh>
    <rPh sb="14" eb="17">
      <t>ギャクサシネ</t>
    </rPh>
    <rPh sb="17" eb="19">
      <t>シッコウ</t>
    </rPh>
    <rPh sb="19" eb="21">
      <t>ジョウケン</t>
    </rPh>
    <rPh sb="22" eb="24">
      <t>ナリユキ</t>
    </rPh>
    <phoneticPr fontId="1"/>
  </si>
  <si>
    <t>当日限りの逆指値Sを発注
(逆指値執行条件：指値)</t>
    <rPh sb="5" eb="8">
      <t>ギャクサシネ</t>
    </rPh>
    <rPh sb="10" eb="12">
      <t>ハッチュウ</t>
    </rPh>
    <rPh sb="14" eb="17">
      <t>ギャクサシネ</t>
    </rPh>
    <rPh sb="17" eb="19">
      <t>シッコウ</t>
    </rPh>
    <rPh sb="19" eb="21">
      <t>ジョウケン</t>
    </rPh>
    <rPh sb="22" eb="24">
      <t>サシネ</t>
    </rPh>
    <phoneticPr fontId="1"/>
  </si>
  <si>
    <t>当日限りのOCO注文を発注
(執行条件：不成)</t>
    <rPh sb="0" eb="3">
      <t>トウジツカギ</t>
    </rPh>
    <rPh sb="11" eb="13">
      <t>ハッチュウ</t>
    </rPh>
    <rPh sb="15" eb="19">
      <t>シッコウジョウケン</t>
    </rPh>
    <rPh sb="20" eb="22">
      <t>フナリ</t>
    </rPh>
    <phoneticPr fontId="1"/>
  </si>
  <si>
    <t>当日限りのIFD注文を発注
(親注文：指値、子注文：指値)</t>
    <rPh sb="0" eb="3">
      <t>トウジツカギ</t>
    </rPh>
    <rPh sb="11" eb="13">
      <t>ハッチュウ</t>
    </rPh>
    <rPh sb="19" eb="21">
      <t>サシネ</t>
    </rPh>
    <phoneticPr fontId="1"/>
  </si>
  <si>
    <t>当日限りのIFD注文を発注
(親注文：寄成、子注文：値幅指定)</t>
    <rPh sb="0" eb="3">
      <t>トウジツカギ</t>
    </rPh>
    <rPh sb="11" eb="13">
      <t>ハッチュウ</t>
    </rPh>
    <rPh sb="15" eb="18">
      <t>オヤチュウモン</t>
    </rPh>
    <rPh sb="19" eb="20">
      <t>ヨ</t>
    </rPh>
    <rPh sb="20" eb="21">
      <t>ナ</t>
    </rPh>
    <rPh sb="22" eb="25">
      <t>コチュウモン</t>
    </rPh>
    <rPh sb="26" eb="28">
      <t>ネハバ</t>
    </rPh>
    <rPh sb="28" eb="30">
      <t>シテイ</t>
    </rPh>
    <phoneticPr fontId="1"/>
  </si>
  <si>
    <t>当日限りのIFD注文を発注
(親注文：引指、子注文：指値)</t>
    <rPh sb="0" eb="3">
      <t>トウジツカギ</t>
    </rPh>
    <rPh sb="11" eb="13">
      <t>ハッチュウ</t>
    </rPh>
    <rPh sb="15" eb="18">
      <t>オヤチュウモン</t>
    </rPh>
    <rPh sb="19" eb="20">
      <t>ヒ</t>
    </rPh>
    <rPh sb="20" eb="21">
      <t>サシ</t>
    </rPh>
    <rPh sb="22" eb="25">
      <t>コチュウモン</t>
    </rPh>
    <rPh sb="26" eb="28">
      <t>サシネ</t>
    </rPh>
    <phoneticPr fontId="1"/>
  </si>
  <si>
    <t>当日限りのIFD注文を発注
(親注文：不成、子注文：逆指値)</t>
    <rPh sb="0" eb="3">
      <t>トウジツカギ</t>
    </rPh>
    <rPh sb="11" eb="13">
      <t>ハッチュウ</t>
    </rPh>
    <rPh sb="15" eb="18">
      <t>オヤチュウモン</t>
    </rPh>
    <rPh sb="19" eb="21">
      <t>フナリ</t>
    </rPh>
    <rPh sb="22" eb="25">
      <t>コチュウモン</t>
    </rPh>
    <rPh sb="26" eb="29">
      <t>ギャクサシネ</t>
    </rPh>
    <phoneticPr fontId="1"/>
  </si>
  <si>
    <t>当日限りのIFDO注文を発注
(親注文：成行、子注文1：指値、子注文2：逆指値)</t>
    <rPh sb="0" eb="3">
      <t>トウジツカギ</t>
    </rPh>
    <rPh sb="12" eb="14">
      <t>ハッチュウ</t>
    </rPh>
    <rPh sb="16" eb="19">
      <t>オヤチュウモン</t>
    </rPh>
    <rPh sb="20" eb="22">
      <t>ナリユキ</t>
    </rPh>
    <rPh sb="23" eb="26">
      <t>コチュウモン</t>
    </rPh>
    <rPh sb="28" eb="30">
      <t>サシネ</t>
    </rPh>
    <rPh sb="31" eb="34">
      <t>コチュウモン</t>
    </rPh>
    <rPh sb="36" eb="39">
      <t>ギャクサシネ</t>
    </rPh>
    <phoneticPr fontId="1"/>
  </si>
  <si>
    <t>当日限りのIFDO注文を発注
(親注文：寄成、子注文1：値幅指定、子注文2：逆指値(値幅指定))</t>
    <rPh sb="0" eb="3">
      <t>トウジツカギ</t>
    </rPh>
    <rPh sb="12" eb="14">
      <t>ハッチュウ</t>
    </rPh>
    <rPh sb="16" eb="19">
      <t>オヤチュウモン</t>
    </rPh>
    <rPh sb="20" eb="21">
      <t>ヨ</t>
    </rPh>
    <rPh sb="21" eb="22">
      <t>ナ</t>
    </rPh>
    <rPh sb="23" eb="26">
      <t>コチュウモン</t>
    </rPh>
    <rPh sb="28" eb="32">
      <t>ネハバシテイ</t>
    </rPh>
    <rPh sb="33" eb="36">
      <t>コチュウモン</t>
    </rPh>
    <rPh sb="38" eb="41">
      <t>ギャクサシネ</t>
    </rPh>
    <rPh sb="42" eb="46">
      <t>ネハバシテイ</t>
    </rPh>
    <phoneticPr fontId="1"/>
  </si>
  <si>
    <t>当日限りのIFDO注文を発注
(親注文：引成、子注文1：指値、子注文2：逆指値(執行条件：成行)</t>
    <rPh sb="0" eb="3">
      <t>トウジツカギ</t>
    </rPh>
    <rPh sb="12" eb="14">
      <t>ハッチュウ</t>
    </rPh>
    <rPh sb="16" eb="19">
      <t>オヤチュウモン</t>
    </rPh>
    <rPh sb="20" eb="21">
      <t>ヒ</t>
    </rPh>
    <rPh sb="21" eb="22">
      <t>ナ</t>
    </rPh>
    <rPh sb="23" eb="26">
      <t>コチュウモン</t>
    </rPh>
    <rPh sb="28" eb="30">
      <t>サシネ</t>
    </rPh>
    <rPh sb="31" eb="34">
      <t>コチュウモン</t>
    </rPh>
    <rPh sb="36" eb="39">
      <t>ギャクサシネ</t>
    </rPh>
    <rPh sb="40" eb="44">
      <t>シッコウジョウケン</t>
    </rPh>
    <rPh sb="45" eb="47">
      <t>ナリユキ</t>
    </rPh>
    <phoneticPr fontId="1"/>
  </si>
  <si>
    <t>当日限りのIFDO注文を発注
(親注文：不成、子注文1：指値、子注文2：逆指値(執行条件：成行)</t>
    <rPh sb="0" eb="3">
      <t>トウジツカギ</t>
    </rPh>
    <rPh sb="12" eb="14">
      <t>ハッチュウ</t>
    </rPh>
    <rPh sb="16" eb="19">
      <t>オヤチュウモン</t>
    </rPh>
    <rPh sb="20" eb="22">
      <t>フナリ</t>
    </rPh>
    <rPh sb="23" eb="26">
      <t>コチュウモン</t>
    </rPh>
    <rPh sb="28" eb="30">
      <t>サシネ</t>
    </rPh>
    <rPh sb="31" eb="34">
      <t>コチュウモン</t>
    </rPh>
    <rPh sb="36" eb="39">
      <t>ギャクサシネ</t>
    </rPh>
    <phoneticPr fontId="1"/>
  </si>
  <si>
    <t>C2→</t>
    <phoneticPr fontId="1"/>
  </si>
  <si>
    <t>C3→</t>
  </si>
  <si>
    <t>C4→</t>
  </si>
  <si>
    <t>C5→</t>
  </si>
  <si>
    <t>C6→</t>
  </si>
  <si>
    <t>C7→</t>
  </si>
  <si>
    <t>C8→</t>
  </si>
  <si>
    <t>C9→</t>
  </si>
  <si>
    <t>C10→</t>
  </si>
  <si>
    <t>C11→</t>
  </si>
  <si>
    <t>C12→</t>
  </si>
  <si>
    <t>C13→</t>
  </si>
  <si>
    <t>注文内容（制度信用）</t>
    <rPh sb="0" eb="4">
      <t>チュウモンナイヨウ</t>
    </rPh>
    <rPh sb="5" eb="9">
      <t>セイドシンヨウ</t>
    </rPh>
    <phoneticPr fontId="1"/>
  </si>
  <si>
    <t>当日限りのIFD注文を発注
(親注文：成行、子注文：指値)</t>
    <rPh sb="0" eb="3">
      <t>トウジツカギ</t>
    </rPh>
    <rPh sb="11" eb="13">
      <t>ハッチュウ</t>
    </rPh>
    <rPh sb="19" eb="21">
      <t>ナリユキ</t>
    </rPh>
    <phoneticPr fontId="1"/>
  </si>
  <si>
    <t>注文管理ID(C3)、銘柄コード(C4)、数量(C5)</t>
  </si>
  <si>
    <t>注文管理ID(C3)、銘柄コード(C4)、数量(C5)、指値価格(C6)</t>
  </si>
  <si>
    <t>注文管理ID(C3)、銘柄コード(C4)、数量(C5)、逆指値条件価格(C7)</t>
  </si>
  <si>
    <t>注文管理ID(C3)、銘柄コード(C4)、数量(C5)、逆指値条件価格(C7)、逆指値価格(C8)</t>
  </si>
  <si>
    <t>注文管理ID(C3)、銘柄コード(C4)、数量(C5)、指値価格(C6)、逆指値条件価格(C7)</t>
  </si>
  <si>
    <t>注文管理ID(C3)、銘柄コード(C4)、数量(C5)、子注文指値価格(C9)</t>
    <rPh sb="28" eb="29">
      <t>コ</t>
    </rPh>
    <rPh sb="29" eb="31">
      <t>チュウモン</t>
    </rPh>
    <rPh sb="31" eb="33">
      <t>サシネ</t>
    </rPh>
    <rPh sb="33" eb="35">
      <t>カカク</t>
    </rPh>
    <phoneticPr fontId="1"/>
  </si>
  <si>
    <t>注文管理ID(C3)、銘柄コード(C4)、数量(C5)、子注文値幅(C10)</t>
  </si>
  <si>
    <t>注文管理ID(C3)、銘柄コード(C4)、数量(C5)、指値価格(C6)、子注文指値価格(C9)</t>
    <rPh sb="37" eb="38">
      <t>コ</t>
    </rPh>
    <rPh sb="38" eb="40">
      <t>チュウモン</t>
    </rPh>
    <rPh sb="40" eb="42">
      <t>サシネ</t>
    </rPh>
    <rPh sb="42" eb="44">
      <t>カカク</t>
    </rPh>
    <phoneticPr fontId="1"/>
  </si>
  <si>
    <t>注文管理ID(C3)、銘柄コード(C4)、数量(C5)、指値価格(C6)、子注文逆指値条件価格(C11)</t>
    <rPh sb="37" eb="38">
      <t>コ</t>
    </rPh>
    <rPh sb="38" eb="40">
      <t>チュウモン</t>
    </rPh>
    <rPh sb="40" eb="43">
      <t>ギャクサシネ</t>
    </rPh>
    <rPh sb="43" eb="45">
      <t>ジョウケン</t>
    </rPh>
    <rPh sb="45" eb="47">
      <t>カカク</t>
    </rPh>
    <phoneticPr fontId="1"/>
  </si>
  <si>
    <t>注文管理ID(C3)、銘柄コード(C4)、数量(C5)、子注文指値価格(C9)、子注文逆指値条件価格(C11)</t>
    <rPh sb="28" eb="29">
      <t>コ</t>
    </rPh>
    <rPh sb="29" eb="31">
      <t>チュウモン</t>
    </rPh>
    <rPh sb="31" eb="33">
      <t>サシネ</t>
    </rPh>
    <rPh sb="33" eb="35">
      <t>カカク</t>
    </rPh>
    <rPh sb="48" eb="50">
      <t>カカク</t>
    </rPh>
    <phoneticPr fontId="1"/>
  </si>
  <si>
    <t>注文管理ID(C3)、銘柄コード(C4)、数量(C5)、子注文値幅(C10)、子注文逆指値値幅(C12)</t>
  </si>
  <si>
    <t>注文管理ID(C3)、銘柄コード(C4)、数量(C5)、子注文指値価格(C9)、子注文逆指値条件価格(C11)</t>
    <rPh sb="48" eb="50">
      <t>カカク</t>
    </rPh>
    <phoneticPr fontId="1"/>
  </si>
  <si>
    <t>注文管理ID(C3)、銘柄コード(C4)、数量(C5)、指値価格(C6)、子注文指値価格(C9)、子注文逆指値条件価格(C11)</t>
  </si>
  <si>
    <t>注文管理ID(C3)、銘柄コード(C4)、数量(C5)、指値価格(C6)、子注文指値価格(C11)</t>
    <rPh sb="37" eb="38">
      <t>コ</t>
    </rPh>
    <rPh sb="38" eb="40">
      <t>チュウモン</t>
    </rPh>
    <rPh sb="40" eb="42">
      <t>サシネ</t>
    </rPh>
    <rPh sb="42" eb="44">
      <t>カカク</t>
    </rPh>
    <phoneticPr fontId="1"/>
  </si>
  <si>
    <t>注文管理ID(C3)、銘柄コード(C4)、数量(C5)、子注文指値価格(C9)、子注文逆指値条件単価(C11)</t>
    <rPh sb="28" eb="29">
      <t>コ</t>
    </rPh>
    <rPh sb="29" eb="31">
      <t>チュウモン</t>
    </rPh>
    <rPh sb="31" eb="33">
      <t>サシネ</t>
    </rPh>
    <rPh sb="33" eb="35">
      <t>カカク</t>
    </rPh>
    <rPh sb="48" eb="50">
      <t>タンカ</t>
    </rPh>
    <phoneticPr fontId="1"/>
  </si>
  <si>
    <t>子注文逆指値条件価格</t>
    <rPh sb="0" eb="2">
      <t>コチュウモン</t>
    </rPh>
    <rPh sb="2" eb="5">
      <t>ギャクサシネ</t>
    </rPh>
    <rPh sb="5" eb="7">
      <t>ジョウケン</t>
    </rPh>
    <rPh sb="8" eb="10">
      <t>カカク</t>
    </rPh>
    <phoneticPr fontId="1"/>
  </si>
  <si>
    <t>注文管理ID(C3)、銘柄コード(C4)、数量(C5)、指値価格(C6)、逆指値条件価格(C7)</t>
    <phoneticPr fontId="1"/>
  </si>
  <si>
    <t xml:space="preserve">C2→ </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</si>
</sst>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游ゴシック"/>
      <family val="2"/>
      <charset val="128"/>
      <scheme val="minor"/>
    </font>
    <font>
      <sz val="6"/>
      <name val="游ゴシック"/>
      <family val="2"/>
      <charset val="128"/>
      <scheme val="minor"/>
    </font>
    <font>
      <b/>
      <sz val="11"/>
      <color theme="0"/>
      <name val="Meiryo UI"/>
      <family val="3"/>
      <charset val="128"/>
    </font>
    <font>
      <sz val="11"/>
      <color theme="1"/>
      <name val="Meiryo UI"/>
      <family val="3"/>
      <charset val="128"/>
    </font>
    <font>
      <sz val="11"/>
      <color rgb="FF333333"/>
      <name val="Noto Sans JP"/>
      <family val="3"/>
      <charset val="128"/>
    </font>
    <font>
      <b/>
      <sz val="11"/>
      <color theme="1"/>
      <name val="Meiryo UI"/>
      <family val="3"/>
      <charset val="128"/>
    </font>
    <font>
      <b/>
      <sz val="14"/>
      <color rgb="FFFF0000"/>
      <name val="游ゴシック"/>
      <family val="3"/>
      <charset val="128"/>
      <scheme val="minor"/>
    </font>
    <font>
      <b/>
      <sz val="18"/>
      <color theme="1"/>
      <name val="Meiryo UI"/>
      <family val="3"/>
      <charset val="128"/>
    </font>
    <font>
      <b/>
      <sz val="14"/>
      <color theme="1"/>
      <name val="游ゴシック"/>
      <family val="3"/>
      <charset val="128"/>
      <scheme val="minor"/>
    </font>
  </fonts>
  <fills count="6">
    <fill>
      <patternFill patternType="none"/>
    </fill>
    <fill>
      <patternFill patternType="gray125"/>
    </fill>
    <fill>
      <patternFill patternType="solid">
        <fgColor theme="2" tint="-0.499984740745262"/>
        <bgColor indexed="64"/>
      </patternFill>
    </fill>
    <fill>
      <patternFill patternType="solid">
        <fgColor theme="7" tint="0.79998168889431442"/>
        <bgColor indexed="64"/>
      </patternFill>
    </fill>
    <fill>
      <patternFill patternType="solid">
        <fgColor theme="3" tint="0.89999084444715716"/>
        <bgColor indexed="64"/>
      </patternFill>
    </fill>
    <fill>
      <patternFill patternType="solid">
        <fgColor rgb="FFFFFF0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s>
  <cellStyleXfs count="1">
    <xf numFmtId="0" fontId="0" fillId="0" borderId="0">
      <alignment vertical="center"/>
    </xf>
  </cellStyleXfs>
  <cellXfs count="20">
    <xf numFmtId="0" fontId="0" fillId="0" borderId="0" xfId="0">
      <alignment vertical="center"/>
    </xf>
    <xf numFmtId="0" fontId="2" fillId="2" borderId="1" xfId="0" applyFont="1" applyFill="1" applyBorder="1" applyAlignment="1">
      <alignment horizontal="center" vertical="center"/>
    </xf>
    <xf numFmtId="0" fontId="3" fillId="0" borderId="1" xfId="0" applyFont="1" applyBorder="1">
      <alignment vertical="center"/>
    </xf>
    <xf numFmtId="0" fontId="3" fillId="0" borderId="1" xfId="0" quotePrefix="1" applyFont="1" applyBorder="1">
      <alignment vertical="center"/>
    </xf>
    <xf numFmtId="0" fontId="2" fillId="2" borderId="3" xfId="0" applyFont="1" applyFill="1" applyBorder="1" applyAlignment="1">
      <alignment horizontal="center" vertical="center"/>
    </xf>
    <xf numFmtId="0" fontId="2" fillId="2" borderId="2" xfId="0" applyFont="1" applyFill="1" applyBorder="1" applyAlignment="1">
      <alignment horizontal="center" vertical="center"/>
    </xf>
    <xf numFmtId="0" fontId="0" fillId="0" borderId="1" xfId="0" applyBorder="1">
      <alignment vertical="center"/>
    </xf>
    <xf numFmtId="0" fontId="0" fillId="0" borderId="0" xfId="0" quotePrefix="1">
      <alignment vertical="center"/>
    </xf>
    <xf numFmtId="0" fontId="4" fillId="0" borderId="0" xfId="0" applyFont="1">
      <alignment vertical="center"/>
    </xf>
    <xf numFmtId="0" fontId="5" fillId="0" borderId="0" xfId="0" applyFont="1">
      <alignment vertical="center"/>
    </xf>
    <xf numFmtId="0" fontId="5" fillId="4" borderId="1" xfId="0" quotePrefix="1" applyFont="1" applyFill="1" applyBorder="1">
      <alignment vertical="center"/>
    </xf>
    <xf numFmtId="0" fontId="3" fillId="0" borderId="0" xfId="0" quotePrefix="1" applyFont="1">
      <alignment vertical="center"/>
    </xf>
    <xf numFmtId="0" fontId="3" fillId="0" borderId="1" xfId="0" applyFont="1" applyBorder="1" applyAlignment="1">
      <alignment vertical="center" wrapText="1"/>
    </xf>
    <xf numFmtId="0" fontId="5" fillId="5" borderId="0" xfId="0" applyFont="1" applyFill="1">
      <alignment vertical="center"/>
    </xf>
    <xf numFmtId="0" fontId="6" fillId="0" borderId="0" xfId="0" applyFont="1" applyAlignment="1">
      <alignment horizontal="center" vertical="center"/>
    </xf>
    <xf numFmtId="0" fontId="6" fillId="0" borderId="0" xfId="0" applyFont="1" applyAlignment="1">
      <alignment vertical="center" wrapText="1"/>
    </xf>
    <xf numFmtId="0" fontId="7" fillId="3" borderId="4" xfId="0" applyFont="1" applyFill="1" applyBorder="1" applyAlignment="1">
      <alignment horizontal="center" vertical="center"/>
    </xf>
    <xf numFmtId="0" fontId="7" fillId="3" borderId="5" xfId="0" applyFont="1" applyFill="1" applyBorder="1" applyAlignment="1">
      <alignment horizontal="center" vertical="center"/>
    </xf>
    <xf numFmtId="0" fontId="8" fillId="0" borderId="6" xfId="0" applyFont="1" applyBorder="1" applyAlignment="1">
      <alignment horizontal="center" vertical="center" wrapText="1"/>
    </xf>
    <xf numFmtId="0" fontId="8" fillId="0" borderId="0" xfId="0" applyFont="1" applyAlignment="1">
      <alignment horizontal="center"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volatileDependencies.xml><?xml version="1.0" encoding="utf-8"?>
<volTypes xmlns="http://schemas.openxmlformats.org/spreadsheetml/2006/main">
  <volType type="realTimeData">
    <main first="rtdsrv_aa2d9be0334746a78c5b541fde7660f8">
      <tp>
        <v>1</v>
        <stp/>
        <stp>0a3c39f8-57f3-4b98-97be-3ee495094796</stp>
        <tr r="B43" s="1"/>
      </tp>
      <tp>
        <v>1</v>
        <stp/>
        <stp>703f3a6d-af82-4bdc-950f-2e2cc68d8be5</stp>
        <tr r="B43" s="2"/>
      </tp>
    </main>
  </volType>
</volTypes>
</file>

<file path=xl/_rels/workbook.xml.rels><?xml version="1.0" encoding="UTF-8" standalone="yes"?>
<Relationships xmlns="http://schemas.openxmlformats.org/package/2006/relationships"><Relationship Id="rId8" Type="http://schemas.openxmlformats.org/officeDocument/2006/relationships/volatileDependencies" Target="volatileDependencies.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hyperlink" Target="https://www.sbineotrade.jp/tool/api/orderexpression.html" TargetMode="External"/><Relationship Id="rId2" Type="http://schemas.openxmlformats.org/officeDocument/2006/relationships/hyperlink" Target="https://www.sbineotrade.jp/seminar/" TargetMode="External"/><Relationship Id="rId1" Type="http://schemas.openxmlformats.org/officeDocument/2006/relationships/hyperlink" Target="https://www.sbineotrade.jp/tool/api/operation.html" TargetMode="External"/></Relationships>
</file>

<file path=xl/drawings/_rels/drawing2.xml.rels><?xml version="1.0" encoding="UTF-8" standalone="yes"?>
<Relationships xmlns="http://schemas.openxmlformats.org/package/2006/relationships"><Relationship Id="rId3" Type="http://schemas.openxmlformats.org/officeDocument/2006/relationships/hyperlink" Target="https://www.sbineotrade.jp/tool/api/orderexpression.html" TargetMode="External"/><Relationship Id="rId2" Type="http://schemas.openxmlformats.org/officeDocument/2006/relationships/hyperlink" Target="https://www.sbineotrade.jp/seminar/" TargetMode="External"/><Relationship Id="rId1" Type="http://schemas.openxmlformats.org/officeDocument/2006/relationships/hyperlink" Target="https://www.sbineotrade.jp/tool/api/operation.html" TargetMode="External"/></Relationships>
</file>

<file path=xl/drawings/drawing1.xml><?xml version="1.0" encoding="utf-8"?>
<xdr:wsDr xmlns:xdr="http://schemas.openxmlformats.org/drawingml/2006/spreadsheetDrawing" xmlns:a="http://schemas.openxmlformats.org/drawingml/2006/main">
  <xdr:twoCellAnchor>
    <xdr:from>
      <xdr:col>4</xdr:col>
      <xdr:colOff>1828270</xdr:colOff>
      <xdr:row>1</xdr:row>
      <xdr:rowOff>120648</xdr:rowOff>
    </xdr:from>
    <xdr:to>
      <xdr:col>4</xdr:col>
      <xdr:colOff>7774782</xdr:colOff>
      <xdr:row>10</xdr:row>
      <xdr:rowOff>3968</xdr:rowOff>
    </xdr:to>
    <xdr:sp macro="" textlink="">
      <xdr:nvSpPr>
        <xdr:cNvPr id="3" name="テキスト ボックス 2">
          <a:extLst>
            <a:ext uri="{FF2B5EF4-FFF2-40B4-BE49-F238E27FC236}">
              <a16:creationId xmlns:a16="http://schemas.microsoft.com/office/drawing/2014/main" id="{0142386C-87C1-2C7E-73D4-36816C023E54}"/>
            </a:ext>
          </a:extLst>
        </xdr:cNvPr>
        <xdr:cNvSpPr txBox="1"/>
      </xdr:nvSpPr>
      <xdr:spPr>
        <a:xfrm>
          <a:off x="9173103" y="1316565"/>
          <a:ext cx="5946512" cy="207407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Meiryo UI" panose="020B0604030504040204" pitchFamily="50" charset="-128"/>
              <a:ea typeface="Meiryo UI" panose="020B0604030504040204" pitchFamily="50" charset="-128"/>
            </a:rPr>
            <a:t>■使用方法</a:t>
          </a:r>
          <a:r>
            <a:rPr kumimoji="1" lang="en-US" altLang="ja-JP" sz="1200">
              <a:latin typeface="Meiryo UI" panose="020B0604030504040204" pitchFamily="50" charset="-128"/>
              <a:ea typeface="Meiryo UI" panose="020B0604030504040204" pitchFamily="50" charset="-128"/>
            </a:rPr>
            <a:t>(</a:t>
          </a:r>
          <a:r>
            <a:rPr kumimoji="1" lang="ja-JP" altLang="en-US" sz="1200" b="1" u="sng">
              <a:latin typeface="Meiryo UI" panose="020B0604030504040204" pitchFamily="50" charset="-128"/>
              <a:ea typeface="Meiryo UI" panose="020B0604030504040204" pitchFamily="50" charset="-128"/>
            </a:rPr>
            <a:t>他のシート内</a:t>
          </a:r>
          <a:r>
            <a:rPr kumimoji="1" lang="ja-JP" altLang="en-US" sz="1200">
              <a:latin typeface="Meiryo UI" panose="020B0604030504040204" pitchFamily="50" charset="-128"/>
              <a:ea typeface="Meiryo UI" panose="020B0604030504040204" pitchFamily="50" charset="-128"/>
            </a:rPr>
            <a:t>で発注式を使用する場合</a:t>
          </a:r>
          <a:r>
            <a:rPr kumimoji="1" lang="en-US" altLang="ja-JP" sz="1200">
              <a:latin typeface="Meiryo UI" panose="020B0604030504040204" pitchFamily="50" charset="-128"/>
              <a:ea typeface="Meiryo UI" panose="020B0604030504040204" pitchFamily="50" charset="-128"/>
            </a:rPr>
            <a:t>)</a:t>
          </a:r>
        </a:p>
        <a:p>
          <a:r>
            <a:rPr kumimoji="1" lang="en-US" altLang="ja-JP" sz="1200" b="1">
              <a:solidFill>
                <a:srgbClr val="FF0000"/>
              </a:solidFill>
              <a:latin typeface="Meiryo UI" panose="020B0604030504040204" pitchFamily="50" charset="-128"/>
              <a:ea typeface="Meiryo UI" panose="020B0604030504040204" pitchFamily="50" charset="-128"/>
            </a:rPr>
            <a:t>※C3~C13</a:t>
          </a:r>
          <a:r>
            <a:rPr kumimoji="1" lang="ja-JP" altLang="en-US" sz="1200" b="1">
              <a:solidFill>
                <a:srgbClr val="FF0000"/>
              </a:solidFill>
              <a:latin typeface="Meiryo UI" panose="020B0604030504040204" pitchFamily="50" charset="-128"/>
              <a:ea typeface="Meiryo UI" panose="020B0604030504040204" pitchFamily="50" charset="-128"/>
            </a:rPr>
            <a:t>をお客様ご自身で書き換えることでご使用いただけます。</a:t>
          </a:r>
          <a:endParaRPr kumimoji="1" lang="en-US" altLang="ja-JP" sz="1200" b="1">
            <a:solidFill>
              <a:srgbClr val="FF0000"/>
            </a:solidFill>
            <a:latin typeface="Meiryo UI" panose="020B0604030504040204" pitchFamily="50" charset="-128"/>
            <a:ea typeface="Meiryo UI" panose="020B0604030504040204" pitchFamily="50" charset="-128"/>
          </a:endParaRPr>
        </a:p>
        <a:p>
          <a:r>
            <a:rPr kumimoji="1" lang="en-US" altLang="ja-JP" sz="1200" b="1">
              <a:solidFill>
                <a:srgbClr val="FF0000"/>
              </a:solidFill>
              <a:latin typeface="Meiryo UI" panose="020B0604030504040204" pitchFamily="50" charset="-128"/>
              <a:ea typeface="Meiryo UI" panose="020B0604030504040204" pitchFamily="50" charset="-128"/>
            </a:rPr>
            <a:t>※</a:t>
          </a:r>
          <a:r>
            <a:rPr kumimoji="1" lang="ja-JP" altLang="en-US" sz="1200" b="1">
              <a:solidFill>
                <a:srgbClr val="FF0000"/>
              </a:solidFill>
              <a:latin typeface="Meiryo UI" panose="020B0604030504040204" pitchFamily="50" charset="-128"/>
              <a:ea typeface="Meiryo UI" panose="020B0604030504040204" pitchFamily="50" charset="-128"/>
            </a:rPr>
            <a:t>発注式の先頭に</a:t>
          </a:r>
          <a:r>
            <a:rPr kumimoji="1" lang="en-US" altLang="ja-JP" sz="1200" b="1">
              <a:solidFill>
                <a:srgbClr val="FF0000"/>
              </a:solidFill>
              <a:latin typeface="Meiryo UI" panose="020B0604030504040204" pitchFamily="50" charset="-128"/>
              <a:ea typeface="Meiryo UI" panose="020B0604030504040204" pitchFamily="50" charset="-128"/>
            </a:rPr>
            <a:t>=</a:t>
          </a:r>
          <a:r>
            <a:rPr kumimoji="1" lang="ja-JP" altLang="en-US" sz="1200" b="1">
              <a:solidFill>
                <a:srgbClr val="FF0000"/>
              </a:solidFill>
              <a:latin typeface="Meiryo UI" panose="020B0604030504040204" pitchFamily="50" charset="-128"/>
              <a:ea typeface="Meiryo UI" panose="020B0604030504040204" pitchFamily="50" charset="-128"/>
            </a:rPr>
            <a:t>をつける前に入力項目を書き換えてください</a:t>
          </a:r>
          <a:r>
            <a:rPr kumimoji="1" lang="en-US" altLang="ja-JP" sz="1200" b="1">
              <a:solidFill>
                <a:srgbClr val="FF0000"/>
              </a:solidFill>
              <a:latin typeface="Meiryo UI" panose="020B0604030504040204" pitchFamily="50" charset="-128"/>
              <a:ea typeface="Meiryo UI" panose="020B0604030504040204" pitchFamily="50" charset="-128"/>
            </a:rPr>
            <a:t>(C3~C13)</a:t>
          </a:r>
        </a:p>
        <a:p>
          <a:r>
            <a:rPr kumimoji="1" lang="en-US" altLang="ja-JP" sz="1200">
              <a:latin typeface="Meiryo UI" panose="020B0604030504040204" pitchFamily="50" charset="-128"/>
              <a:ea typeface="Meiryo UI" panose="020B0604030504040204" pitchFamily="50" charset="-128"/>
            </a:rPr>
            <a:t>1.</a:t>
          </a:r>
          <a:r>
            <a:rPr kumimoji="1" lang="ja-JP" altLang="en-US" sz="1200">
              <a:latin typeface="Meiryo UI" panose="020B0604030504040204" pitchFamily="50" charset="-128"/>
              <a:ea typeface="Meiryo UI" panose="020B0604030504040204" pitchFamily="50" charset="-128"/>
            </a:rPr>
            <a:t>発注式をコピーしてください。</a:t>
          </a:r>
          <a:endParaRPr kumimoji="1" lang="en-US" altLang="ja-JP" sz="1200">
            <a:latin typeface="Meiryo UI" panose="020B0604030504040204" pitchFamily="50" charset="-128"/>
            <a:ea typeface="Meiryo UI" panose="020B0604030504040204" pitchFamily="50" charset="-128"/>
          </a:endParaRPr>
        </a:p>
        <a:p>
          <a:r>
            <a:rPr kumimoji="1" lang="en-US" altLang="ja-JP" sz="1200">
              <a:latin typeface="Meiryo UI" panose="020B0604030504040204" pitchFamily="50" charset="-128"/>
              <a:ea typeface="Meiryo UI" panose="020B0604030504040204" pitchFamily="50" charset="-128"/>
            </a:rPr>
            <a:t>2.</a:t>
          </a:r>
          <a:r>
            <a:rPr kumimoji="1" lang="ja-JP" altLang="en-US" sz="1200">
              <a:latin typeface="Meiryo UI" panose="020B0604030504040204" pitchFamily="50" charset="-128"/>
              <a:ea typeface="Meiryo UI" panose="020B0604030504040204" pitchFamily="50" charset="-128"/>
            </a:rPr>
            <a:t>任意のセルに</a:t>
          </a:r>
          <a:r>
            <a:rPr kumimoji="1" lang="ja-JP" altLang="en-US" sz="1200" b="1">
              <a:latin typeface="Meiryo UI" panose="020B0604030504040204" pitchFamily="50" charset="-128"/>
              <a:ea typeface="Meiryo UI" panose="020B0604030504040204" pitchFamily="50" charset="-128"/>
            </a:rPr>
            <a:t>値貼り</a:t>
          </a:r>
          <a:r>
            <a:rPr kumimoji="1" lang="ja-JP" altLang="en-US" sz="1200">
              <a:latin typeface="Meiryo UI" panose="020B0604030504040204" pitchFamily="50" charset="-128"/>
              <a:ea typeface="Meiryo UI" panose="020B0604030504040204" pitchFamily="50" charset="-128"/>
            </a:rPr>
            <a:t>で貼り付け、</a:t>
          </a:r>
          <a:r>
            <a:rPr kumimoji="1" lang="ja-JP" altLang="en-US" sz="1200" b="1">
              <a:latin typeface="Meiryo UI" panose="020B0604030504040204" pitchFamily="50" charset="-128"/>
              <a:ea typeface="Meiryo UI" panose="020B0604030504040204" pitchFamily="50" charset="-128"/>
            </a:rPr>
            <a:t>発注式内</a:t>
          </a:r>
          <a:r>
            <a:rPr kumimoji="1" lang="ja-JP" altLang="en-US" sz="1200">
              <a:latin typeface="Meiryo UI" panose="020B0604030504040204" pitchFamily="50" charset="-128"/>
              <a:ea typeface="Meiryo UI" panose="020B0604030504040204" pitchFamily="50" charset="-128"/>
            </a:rPr>
            <a:t>の入力項目を書き換えてください。</a:t>
          </a:r>
          <a:r>
            <a:rPr kumimoji="1" lang="en-US" altLang="ja-JP" sz="1200">
              <a:latin typeface="Meiryo UI" panose="020B0604030504040204" pitchFamily="50" charset="-128"/>
              <a:ea typeface="Meiryo UI" panose="020B0604030504040204" pitchFamily="50" charset="-128"/>
            </a:rPr>
            <a:t>(C3~C12)</a:t>
          </a:r>
        </a:p>
        <a:p>
          <a:r>
            <a:rPr kumimoji="1" lang="en-US" altLang="ja-JP" sz="1200">
              <a:latin typeface="Meiryo UI" panose="020B0604030504040204" pitchFamily="50" charset="-128"/>
              <a:ea typeface="Meiryo UI" panose="020B0604030504040204" pitchFamily="50" charset="-128"/>
            </a:rPr>
            <a:t>3.</a:t>
          </a:r>
          <a:r>
            <a:rPr kumimoji="1" lang="ja-JP" altLang="en-US" sz="1200" b="1">
              <a:latin typeface="Meiryo UI" panose="020B0604030504040204" pitchFamily="50" charset="-128"/>
              <a:ea typeface="Meiryo UI" panose="020B0604030504040204" pitchFamily="50" charset="-128"/>
            </a:rPr>
            <a:t>発注式内</a:t>
          </a:r>
          <a:r>
            <a:rPr kumimoji="1" lang="ja-JP" altLang="en-US" sz="1200">
              <a:latin typeface="Meiryo UI" panose="020B0604030504040204" pitchFamily="50" charset="-128"/>
              <a:ea typeface="Meiryo UI" panose="020B0604030504040204" pitchFamily="50" charset="-128"/>
            </a:rPr>
            <a:t>の</a:t>
          </a:r>
          <a:r>
            <a:rPr kumimoji="1" lang="en-US" altLang="ja-JP" sz="1200">
              <a:latin typeface="Meiryo UI" panose="020B0604030504040204" pitchFamily="50" charset="-128"/>
              <a:ea typeface="Meiryo UI" panose="020B0604030504040204" pitchFamily="50" charset="-128"/>
            </a:rPr>
            <a:t>C13</a:t>
          </a:r>
          <a:r>
            <a:rPr kumimoji="1" lang="ja-JP" altLang="en-US" sz="1200">
              <a:latin typeface="Meiryo UI" panose="020B0604030504040204" pitchFamily="50" charset="-128"/>
              <a:ea typeface="Meiryo UI" panose="020B0604030504040204" pitchFamily="50" charset="-128"/>
            </a:rPr>
            <a:t>を</a:t>
          </a:r>
          <a:r>
            <a:rPr kumimoji="1" lang="en-US" altLang="ja-JP" sz="1200">
              <a:latin typeface="Meiryo UI" panose="020B0604030504040204" pitchFamily="50" charset="-128"/>
              <a:ea typeface="Meiryo UI" panose="020B0604030504040204" pitchFamily="50" charset="-128"/>
            </a:rPr>
            <a:t>TRUE</a:t>
          </a:r>
          <a:r>
            <a:rPr kumimoji="1" lang="ja-JP" altLang="en-US" sz="1200">
              <a:latin typeface="Meiryo UI" panose="020B0604030504040204" pitchFamily="50" charset="-128"/>
              <a:ea typeface="Meiryo UI" panose="020B0604030504040204" pitchFamily="50" charset="-128"/>
            </a:rPr>
            <a:t>に書き換えてください。</a:t>
          </a:r>
          <a:endParaRPr kumimoji="1" lang="en-US" altLang="ja-JP" sz="1200">
            <a:latin typeface="Meiryo UI" panose="020B0604030504040204" pitchFamily="50" charset="-128"/>
            <a:ea typeface="Meiryo UI" panose="020B0604030504040204" pitchFamily="50" charset="-128"/>
          </a:endParaRPr>
        </a:p>
        <a:p>
          <a:r>
            <a:rPr kumimoji="1" lang="en-US" altLang="ja-JP" sz="1200">
              <a:latin typeface="Meiryo UI" panose="020B0604030504040204" pitchFamily="50" charset="-128"/>
              <a:ea typeface="Meiryo UI" panose="020B0604030504040204" pitchFamily="50" charset="-128"/>
            </a:rPr>
            <a:t>4.</a:t>
          </a:r>
          <a:r>
            <a:rPr kumimoji="1" lang="ja-JP" altLang="en-US" sz="1200">
              <a:latin typeface="Meiryo UI" panose="020B0604030504040204" pitchFamily="50" charset="-128"/>
              <a:ea typeface="Meiryo UI" panose="020B0604030504040204" pitchFamily="50" charset="-128"/>
            </a:rPr>
            <a:t>先頭に</a:t>
          </a:r>
          <a:r>
            <a:rPr kumimoji="1" lang="en-US" altLang="ja-JP" sz="1200">
              <a:latin typeface="Meiryo UI" panose="020B0604030504040204" pitchFamily="50" charset="-128"/>
              <a:ea typeface="Meiryo UI" panose="020B0604030504040204" pitchFamily="50" charset="-128"/>
            </a:rPr>
            <a:t>=</a:t>
          </a:r>
          <a:r>
            <a:rPr kumimoji="1" lang="ja-JP" altLang="en-US" sz="1200">
              <a:latin typeface="Meiryo UI" panose="020B0604030504040204" pitchFamily="50" charset="-128"/>
              <a:ea typeface="Meiryo UI" panose="020B0604030504040204" pitchFamily="50" charset="-128"/>
            </a:rPr>
            <a:t>をつけると発注されます。</a:t>
          </a:r>
          <a:endParaRPr kumimoji="1" lang="en-US" altLang="ja-JP" sz="1200">
            <a:latin typeface="Meiryo UI" panose="020B0604030504040204" pitchFamily="50" charset="-128"/>
            <a:ea typeface="Meiryo UI" panose="020B0604030504040204" pitchFamily="50" charset="-128"/>
          </a:endParaRPr>
        </a:p>
      </xdr:txBody>
    </xdr:sp>
    <xdr:clientData/>
  </xdr:twoCellAnchor>
  <xdr:twoCellAnchor>
    <xdr:from>
      <xdr:col>4</xdr:col>
      <xdr:colOff>8012906</xdr:colOff>
      <xdr:row>1</xdr:row>
      <xdr:rowOff>105305</xdr:rowOff>
    </xdr:from>
    <xdr:to>
      <xdr:col>5</xdr:col>
      <xdr:colOff>6089386</xdr:colOff>
      <xdr:row>12</xdr:row>
      <xdr:rowOff>148167</xdr:rowOff>
    </xdr:to>
    <xdr:sp macro="" textlink="">
      <xdr:nvSpPr>
        <xdr:cNvPr id="6" name="テキスト ボックス 5">
          <a:extLst>
            <a:ext uri="{FF2B5EF4-FFF2-40B4-BE49-F238E27FC236}">
              <a16:creationId xmlns:a16="http://schemas.microsoft.com/office/drawing/2014/main" id="{867577C4-1AE4-411C-8865-F24738E70750}"/>
            </a:ext>
          </a:extLst>
        </xdr:cNvPr>
        <xdr:cNvSpPr txBox="1"/>
      </xdr:nvSpPr>
      <xdr:spPr>
        <a:xfrm>
          <a:off x="15357739" y="1301222"/>
          <a:ext cx="6257397" cy="2720445"/>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latin typeface="Meiryo UI" panose="020B0604030504040204" pitchFamily="50" charset="-128"/>
              <a:ea typeface="Meiryo UI" panose="020B0604030504040204" pitchFamily="50" charset="-128"/>
            </a:rPr>
            <a:t>サンプルシート使用上の注意事項</a:t>
          </a:r>
          <a:endParaRPr kumimoji="1" lang="en-US" altLang="ja-JP" sz="1200" b="1">
            <a:latin typeface="Meiryo UI" panose="020B0604030504040204" pitchFamily="50" charset="-128"/>
            <a:ea typeface="Meiryo UI" panose="020B0604030504040204" pitchFamily="50" charset="-128"/>
          </a:endParaRPr>
        </a:p>
        <a:p>
          <a:r>
            <a:rPr kumimoji="1" lang="ja-JP" altLang="en-US" sz="1200" b="1">
              <a:solidFill>
                <a:srgbClr val="FF0000"/>
              </a:solidFill>
              <a:latin typeface="Meiryo UI" panose="020B0604030504040204" pitchFamily="50" charset="-128"/>
              <a:ea typeface="Meiryo UI" panose="020B0604030504040204" pitchFamily="50" charset="-128"/>
            </a:rPr>
            <a:t>・シートを閉じる際は入力欄</a:t>
          </a:r>
          <a:r>
            <a:rPr kumimoji="1" lang="en-US" altLang="ja-JP" sz="1200" b="1">
              <a:solidFill>
                <a:srgbClr val="FF0000"/>
              </a:solidFill>
              <a:latin typeface="Meiryo UI" panose="020B0604030504040204" pitchFamily="50" charset="-128"/>
              <a:ea typeface="Meiryo UI" panose="020B0604030504040204" pitchFamily="50" charset="-128"/>
            </a:rPr>
            <a:t>C13</a:t>
          </a:r>
          <a:r>
            <a:rPr kumimoji="1" lang="ja-JP" altLang="en-US" sz="1200" b="1">
              <a:solidFill>
                <a:srgbClr val="FF0000"/>
              </a:solidFill>
              <a:latin typeface="Meiryo UI" panose="020B0604030504040204" pitchFamily="50" charset="-128"/>
              <a:ea typeface="Meiryo UI" panose="020B0604030504040204" pitchFamily="50" charset="-128"/>
            </a:rPr>
            <a:t>を</a:t>
          </a:r>
          <a:r>
            <a:rPr kumimoji="1" lang="en-US" altLang="ja-JP" sz="1200" b="1">
              <a:solidFill>
                <a:srgbClr val="FF0000"/>
              </a:solidFill>
              <a:latin typeface="Meiryo UI" panose="020B0604030504040204" pitchFamily="50" charset="-128"/>
              <a:ea typeface="Meiryo UI" panose="020B0604030504040204" pitchFamily="50" charset="-128"/>
            </a:rPr>
            <a:t>TRUE→FALSE</a:t>
          </a:r>
          <a:r>
            <a:rPr kumimoji="1" lang="ja-JP" altLang="en-US" sz="1200" b="1">
              <a:solidFill>
                <a:srgbClr val="FF0000"/>
              </a:solidFill>
              <a:latin typeface="Meiryo UI" panose="020B0604030504040204" pitchFamily="50" charset="-128"/>
              <a:ea typeface="Meiryo UI" panose="020B0604030504040204" pitchFamily="50" charset="-128"/>
            </a:rPr>
            <a:t>にしてください。</a:t>
          </a:r>
          <a:r>
            <a:rPr kumimoji="1" lang="en-US" altLang="ja-JP" sz="1200" b="1">
              <a:solidFill>
                <a:srgbClr val="FF0000"/>
              </a:solidFill>
              <a:latin typeface="Meiryo UI" panose="020B0604030504040204" pitchFamily="50" charset="-128"/>
              <a:ea typeface="Meiryo UI" panose="020B0604030504040204" pitchFamily="50" charset="-128"/>
            </a:rPr>
            <a:t>TRUE</a:t>
          </a:r>
          <a:r>
            <a:rPr kumimoji="1" lang="ja-JP" altLang="en-US" sz="1200" b="1">
              <a:solidFill>
                <a:srgbClr val="FF0000"/>
              </a:solidFill>
              <a:latin typeface="Meiryo UI" panose="020B0604030504040204" pitchFamily="50" charset="-128"/>
              <a:ea typeface="Meiryo UI" panose="020B0604030504040204" pitchFamily="50" charset="-128"/>
            </a:rPr>
            <a:t>のままシートを再起動すると、発注設定を完了した時点で自動的に発注が行われます。</a:t>
          </a:r>
          <a:endParaRPr kumimoji="1" lang="en-US" altLang="ja-JP" sz="1200" b="1">
            <a:solidFill>
              <a:srgbClr val="FF0000"/>
            </a:solidFill>
            <a:latin typeface="Meiryo UI" panose="020B0604030504040204" pitchFamily="50" charset="-128"/>
            <a:ea typeface="Meiryo UI" panose="020B0604030504040204" pitchFamily="50" charset="-128"/>
          </a:endParaRPr>
        </a:p>
        <a:p>
          <a:r>
            <a:rPr kumimoji="1" lang="ja-JP" altLang="en-US" sz="1200">
              <a:latin typeface="Meiryo UI" panose="020B0604030504040204" pitchFamily="50" charset="-128"/>
              <a:ea typeface="Meiryo UI" panose="020B0604030504040204" pitchFamily="50" charset="-128"/>
            </a:rPr>
            <a:t>・当サンプルシートは、特定の銘柄や商品の勧誘や売買の推奨等を目的としたものではありません。</a:t>
          </a:r>
          <a:endParaRPr kumimoji="1" lang="en-US" altLang="ja-JP" sz="1200">
            <a:latin typeface="Meiryo UI" panose="020B0604030504040204" pitchFamily="50" charset="-128"/>
            <a:ea typeface="Meiryo UI" panose="020B0604030504040204" pitchFamily="50" charset="-128"/>
          </a:endParaRPr>
        </a:p>
        <a:p>
          <a:r>
            <a:rPr kumimoji="1" lang="ja-JP" altLang="en-US" sz="1200">
              <a:latin typeface="Meiryo UI" panose="020B0604030504040204" pitchFamily="50" charset="-128"/>
              <a:ea typeface="Meiryo UI" panose="020B0604030504040204" pitchFamily="50" charset="-128"/>
            </a:rPr>
            <a:t>・当サンプルシートは、株式全般の推奨や株価動向の上昇または下落を示唆するものではありません。</a:t>
          </a:r>
          <a:endParaRPr kumimoji="1" lang="en-US" altLang="ja-JP" sz="1200">
            <a:latin typeface="Meiryo UI" panose="020B0604030504040204" pitchFamily="50" charset="-128"/>
            <a:ea typeface="Meiryo UI" panose="020B0604030504040204" pitchFamily="50" charset="-128"/>
          </a:endParaRPr>
        </a:p>
        <a:p>
          <a:r>
            <a:rPr kumimoji="1" lang="ja-JP" altLang="en-US" sz="1200">
              <a:latin typeface="Meiryo UI" panose="020B0604030504040204" pitchFamily="50" charset="-128"/>
              <a:ea typeface="Meiryo UI" panose="020B0604030504040204" pitchFamily="50" charset="-128"/>
            </a:rPr>
            <a:t>・投資にあたっての最終判断はお客様ご自身でお願いいたします。</a:t>
          </a:r>
          <a:endParaRPr kumimoji="1" lang="en-US" altLang="ja-JP" sz="1200">
            <a:latin typeface="Meiryo UI" panose="020B0604030504040204" pitchFamily="50" charset="-128"/>
            <a:ea typeface="Meiryo UI" panose="020B0604030504040204" pitchFamily="50" charset="-128"/>
          </a:endParaRPr>
        </a:p>
        <a:p>
          <a:r>
            <a:rPr kumimoji="1" lang="ja-JP" altLang="en-US" sz="1200">
              <a:latin typeface="Meiryo UI" panose="020B0604030504040204" pitchFamily="50" charset="-128"/>
              <a:ea typeface="Meiryo UI" panose="020B0604030504040204" pitchFamily="50" charset="-128"/>
            </a:rPr>
            <a:t>・「注文管理</a:t>
          </a:r>
          <a:r>
            <a:rPr kumimoji="1" lang="en-US" altLang="ja-JP" sz="1200">
              <a:latin typeface="Meiryo UI" panose="020B0604030504040204" pitchFamily="50" charset="-128"/>
              <a:ea typeface="Meiryo UI" panose="020B0604030504040204" pitchFamily="50" charset="-128"/>
            </a:rPr>
            <a:t>ID</a:t>
          </a:r>
          <a:r>
            <a:rPr kumimoji="1" lang="ja-JP" altLang="en-US" sz="1200">
              <a:latin typeface="Meiryo UI" panose="020B0604030504040204" pitchFamily="50" charset="-128"/>
              <a:ea typeface="Meiryo UI" panose="020B0604030504040204" pitchFamily="50" charset="-128"/>
            </a:rPr>
            <a:t>（</a:t>
          </a:r>
          <a:r>
            <a:rPr kumimoji="1" lang="en-US" altLang="ja-JP" sz="1200">
              <a:latin typeface="Meiryo UI" panose="020B0604030504040204" pitchFamily="50" charset="-128"/>
              <a:ea typeface="Meiryo UI" panose="020B0604030504040204" pitchFamily="50" charset="-128"/>
            </a:rPr>
            <a:t>C3</a:t>
          </a:r>
          <a:r>
            <a:rPr kumimoji="1" lang="ja-JP" altLang="en-US" sz="1200">
              <a:latin typeface="Meiryo UI" panose="020B0604030504040204" pitchFamily="50" charset="-128"/>
              <a:ea typeface="Meiryo UI" panose="020B0604030504040204" pitchFamily="50" charset="-128"/>
            </a:rPr>
            <a:t>）」と注文一覧に表示される「注文</a:t>
          </a:r>
          <a:r>
            <a:rPr kumimoji="1" lang="en-US" altLang="ja-JP" sz="1200">
              <a:latin typeface="Meiryo UI" panose="020B0604030504040204" pitchFamily="50" charset="-128"/>
              <a:ea typeface="Meiryo UI" panose="020B0604030504040204" pitchFamily="50" charset="-128"/>
            </a:rPr>
            <a:t>ID</a:t>
          </a:r>
          <a:r>
            <a:rPr kumimoji="1" lang="ja-JP" altLang="en-US" sz="1200">
              <a:latin typeface="Meiryo UI" panose="020B0604030504040204" pitchFamily="50" charset="-128"/>
              <a:ea typeface="Meiryo UI" panose="020B0604030504040204" pitchFamily="50" charset="-128"/>
            </a:rPr>
            <a:t>」は同一ではありません。また、「注文管理</a:t>
          </a:r>
          <a:r>
            <a:rPr kumimoji="1" lang="en-US" altLang="ja-JP" sz="1200">
              <a:latin typeface="Meiryo UI" panose="020B0604030504040204" pitchFamily="50" charset="-128"/>
              <a:ea typeface="Meiryo UI" panose="020B0604030504040204" pitchFamily="50" charset="-128"/>
            </a:rPr>
            <a:t>ID</a:t>
          </a:r>
          <a:r>
            <a:rPr kumimoji="1" lang="ja-JP" altLang="en-US" sz="1200">
              <a:latin typeface="Meiryo UI" panose="020B0604030504040204" pitchFamily="50" charset="-128"/>
              <a:ea typeface="Meiryo UI" panose="020B0604030504040204" pitchFamily="50" charset="-128"/>
            </a:rPr>
            <a:t>（</a:t>
          </a:r>
          <a:r>
            <a:rPr kumimoji="1" lang="en-US" altLang="ja-JP" sz="1200">
              <a:latin typeface="Meiryo UI" panose="020B0604030504040204" pitchFamily="50" charset="-128"/>
              <a:ea typeface="Meiryo UI" panose="020B0604030504040204" pitchFamily="50" charset="-128"/>
            </a:rPr>
            <a:t>C3</a:t>
          </a:r>
          <a:r>
            <a:rPr kumimoji="1" lang="ja-JP" altLang="en-US" sz="1200">
              <a:latin typeface="Meiryo UI" panose="020B0604030504040204" pitchFamily="50" charset="-128"/>
              <a:ea typeface="Meiryo UI" panose="020B0604030504040204" pitchFamily="50" charset="-128"/>
            </a:rPr>
            <a:t>）」は注文一覧には表示されません。</a:t>
          </a:r>
          <a:endParaRPr kumimoji="1" lang="en-US" altLang="ja-JP" sz="1200">
            <a:latin typeface="Meiryo UI" panose="020B0604030504040204" pitchFamily="50" charset="-128"/>
            <a:ea typeface="Meiryo UI" panose="020B0604030504040204" pitchFamily="50" charset="-128"/>
          </a:endParaRPr>
        </a:p>
        <a:p>
          <a:r>
            <a:rPr kumimoji="1" lang="ja-JP" altLang="en-US" sz="1200">
              <a:latin typeface="Meiryo UI" panose="020B0604030504040204" pitchFamily="50" charset="-128"/>
              <a:ea typeface="Meiryo UI" panose="020B0604030504040204" pitchFamily="50" charset="-128"/>
            </a:rPr>
            <a:t>・既に使用した注文管理</a:t>
          </a:r>
          <a:r>
            <a:rPr kumimoji="1" lang="en-US" altLang="ja-JP" sz="1200">
              <a:latin typeface="Meiryo UI" panose="020B0604030504040204" pitchFamily="50" charset="-128"/>
              <a:ea typeface="Meiryo UI" panose="020B0604030504040204" pitchFamily="50" charset="-128"/>
            </a:rPr>
            <a:t>ID</a:t>
          </a:r>
          <a:r>
            <a:rPr kumimoji="1" lang="ja-JP" altLang="en-US" sz="1200">
              <a:latin typeface="Meiryo UI" panose="020B0604030504040204" pitchFamily="50" charset="-128"/>
              <a:ea typeface="Meiryo UI" panose="020B0604030504040204" pitchFamily="50" charset="-128"/>
            </a:rPr>
            <a:t>（</a:t>
          </a:r>
          <a:r>
            <a:rPr kumimoji="1" lang="en-US" altLang="ja-JP" sz="1200">
              <a:latin typeface="Meiryo UI" panose="020B0604030504040204" pitchFamily="50" charset="-128"/>
              <a:ea typeface="Meiryo UI" panose="020B0604030504040204" pitchFamily="50" charset="-128"/>
            </a:rPr>
            <a:t>C3</a:t>
          </a:r>
          <a:r>
            <a:rPr kumimoji="1" lang="ja-JP" altLang="en-US" sz="1200">
              <a:latin typeface="Meiryo UI" panose="020B0604030504040204" pitchFamily="50" charset="-128"/>
              <a:ea typeface="Meiryo UI" panose="020B0604030504040204" pitchFamily="50" charset="-128"/>
            </a:rPr>
            <a:t>）は使用できません。同じ注文管理</a:t>
          </a:r>
          <a:r>
            <a:rPr kumimoji="1" lang="en-US" altLang="ja-JP" sz="1200">
              <a:latin typeface="Meiryo UI" panose="020B0604030504040204" pitchFamily="50" charset="-128"/>
              <a:ea typeface="Meiryo UI" panose="020B0604030504040204" pitchFamily="50" charset="-128"/>
            </a:rPr>
            <a:t>ID</a:t>
          </a:r>
          <a:r>
            <a:rPr kumimoji="1" lang="ja-JP" altLang="en-US" sz="1200">
              <a:latin typeface="Meiryo UI" panose="020B0604030504040204" pitchFamily="50" charset="-128"/>
              <a:ea typeface="Meiryo UI" panose="020B0604030504040204" pitchFamily="50" charset="-128"/>
            </a:rPr>
            <a:t>をもう一度使うには</a:t>
          </a:r>
          <a:r>
            <a:rPr kumimoji="1" lang="en-US" altLang="ja-JP" sz="1200">
              <a:latin typeface="Meiryo UI" panose="020B0604030504040204" pitchFamily="50" charset="-128"/>
              <a:ea typeface="Meiryo UI" panose="020B0604030504040204" pitchFamily="50" charset="-128"/>
            </a:rPr>
            <a:t>Excel</a:t>
          </a:r>
          <a:r>
            <a:rPr kumimoji="1" lang="ja-JP" altLang="en-US" sz="1200">
              <a:latin typeface="Meiryo UI" panose="020B0604030504040204" pitchFamily="50" charset="-128"/>
              <a:ea typeface="Meiryo UI" panose="020B0604030504040204" pitchFamily="50" charset="-128"/>
            </a:rPr>
            <a:t>全体を終了し再起動する必要があります。</a:t>
          </a:r>
          <a:endParaRPr kumimoji="1" lang="en-US" altLang="ja-JP" sz="1200">
            <a:latin typeface="Meiryo UI" panose="020B0604030504040204" pitchFamily="50" charset="-128"/>
            <a:ea typeface="Meiryo UI" panose="020B0604030504040204" pitchFamily="50" charset="-128"/>
          </a:endParaRPr>
        </a:p>
      </xdr:txBody>
    </xdr:sp>
    <xdr:clientData/>
  </xdr:twoCellAnchor>
  <xdr:twoCellAnchor>
    <xdr:from>
      <xdr:col>3</xdr:col>
      <xdr:colOff>74084</xdr:colOff>
      <xdr:row>1</xdr:row>
      <xdr:rowOff>126471</xdr:rowOff>
    </xdr:from>
    <xdr:to>
      <xdr:col>4</xdr:col>
      <xdr:colOff>1704710</xdr:colOff>
      <xdr:row>13</xdr:row>
      <xdr:rowOff>136790</xdr:rowOff>
    </xdr:to>
    <xdr:sp macro="" textlink="">
      <xdr:nvSpPr>
        <xdr:cNvPr id="7" name="テキスト ボックス 6">
          <a:extLst>
            <a:ext uri="{FF2B5EF4-FFF2-40B4-BE49-F238E27FC236}">
              <a16:creationId xmlns:a16="http://schemas.microsoft.com/office/drawing/2014/main" id="{8CF08687-2C2D-492C-A07F-6A35C2415FDB}"/>
            </a:ext>
          </a:extLst>
        </xdr:cNvPr>
        <xdr:cNvSpPr txBox="1"/>
      </xdr:nvSpPr>
      <xdr:spPr>
        <a:xfrm>
          <a:off x="3026834" y="1322388"/>
          <a:ext cx="6022709" cy="2931319"/>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Meiryo UI" panose="020B0604030504040204" pitchFamily="50" charset="-128"/>
              <a:ea typeface="Meiryo UI" panose="020B0604030504040204" pitchFamily="50" charset="-128"/>
            </a:rPr>
            <a:t>■使用方法</a:t>
          </a:r>
          <a:r>
            <a:rPr kumimoji="1" lang="en-US" altLang="ja-JP" sz="1200">
              <a:latin typeface="Meiryo UI" panose="020B0604030504040204" pitchFamily="50" charset="-128"/>
              <a:ea typeface="Meiryo UI" panose="020B0604030504040204" pitchFamily="50" charset="-128"/>
            </a:rPr>
            <a:t>(</a:t>
          </a:r>
          <a:r>
            <a:rPr kumimoji="1" lang="ja-JP" altLang="ja-JP" sz="1200" b="0">
              <a:solidFill>
                <a:schemeClr val="dk1"/>
              </a:solidFill>
              <a:effectLst/>
              <a:latin typeface="Meiryo UI" panose="020B0604030504040204" pitchFamily="50" charset="-128"/>
              <a:ea typeface="Meiryo UI" panose="020B0604030504040204" pitchFamily="50" charset="-128"/>
              <a:cs typeface="+mn-cs"/>
            </a:rPr>
            <a:t>詳細はこちら：</a:t>
          </a:r>
          <a:r>
            <a:rPr kumimoji="1" lang="ja-JP" altLang="en-US" sz="1200" b="0">
              <a:solidFill>
                <a:schemeClr val="dk1"/>
              </a:solidFill>
              <a:effectLst/>
              <a:latin typeface="Meiryo UI" panose="020B0604030504040204" pitchFamily="50" charset="-128"/>
              <a:ea typeface="Meiryo UI" panose="020B0604030504040204" pitchFamily="50" charset="-128"/>
              <a:cs typeface="+mn-cs"/>
            </a:rPr>
            <a:t>　　　　　　　　　　　　　　　　　　　　　　　　　　　　　　　</a:t>
          </a:r>
          <a:r>
            <a:rPr kumimoji="1" lang="ja-JP" altLang="en-US" sz="1200" b="0" baseline="0">
              <a:solidFill>
                <a:schemeClr val="dk1"/>
              </a:solidFill>
              <a:effectLst/>
              <a:latin typeface="Meiryo UI" panose="020B0604030504040204" pitchFamily="50" charset="-128"/>
              <a:ea typeface="Meiryo UI" panose="020B0604030504040204" pitchFamily="50" charset="-128"/>
              <a:cs typeface="+mn-cs"/>
            </a:rPr>
            <a:t> </a:t>
          </a:r>
          <a:r>
            <a:rPr kumimoji="1" lang="ja-JP" altLang="ja-JP" sz="1200" b="0">
              <a:solidFill>
                <a:schemeClr val="dk1"/>
              </a:solidFill>
              <a:effectLst/>
              <a:latin typeface="Meiryo UI" panose="020B0604030504040204" pitchFamily="50" charset="-128"/>
              <a:ea typeface="Meiryo UI" panose="020B0604030504040204" pitchFamily="50" charset="-128"/>
              <a:cs typeface="+mn-cs"/>
            </a:rPr>
            <a:t> </a:t>
          </a:r>
          <a:r>
            <a:rPr kumimoji="1" lang="en-US" altLang="ja-JP" sz="1200" b="0">
              <a:solidFill>
                <a:schemeClr val="dk1"/>
              </a:solidFill>
              <a:effectLst/>
              <a:latin typeface="Meiryo UI" panose="020B0604030504040204" pitchFamily="50" charset="-128"/>
              <a:ea typeface="Meiryo UI" panose="020B0604030504040204" pitchFamily="50" charset="-128"/>
              <a:cs typeface="+mn-cs"/>
            </a:rPr>
            <a:t>      )</a:t>
          </a:r>
          <a:endParaRPr kumimoji="1" lang="en-US" altLang="ja-JP" sz="1200">
            <a:latin typeface="Meiryo UI" panose="020B0604030504040204" pitchFamily="50" charset="-128"/>
            <a:ea typeface="Meiryo UI" panose="020B0604030504040204" pitchFamily="50" charset="-128"/>
          </a:endParaRPr>
        </a:p>
        <a:p>
          <a:r>
            <a:rPr kumimoji="1" lang="en-US" altLang="ja-JP" sz="1200">
              <a:latin typeface="Meiryo UI" panose="020B0604030504040204" pitchFamily="50" charset="-128"/>
              <a:ea typeface="Meiryo UI" panose="020B0604030504040204" pitchFamily="50" charset="-128"/>
            </a:rPr>
            <a:t>1.</a:t>
          </a:r>
          <a:r>
            <a:rPr kumimoji="1" lang="ja-JP" altLang="en-US" sz="1200">
              <a:latin typeface="Meiryo UI" panose="020B0604030504040204" pitchFamily="50" charset="-128"/>
              <a:ea typeface="Meiryo UI" panose="020B0604030504040204" pitchFamily="50" charset="-128"/>
            </a:rPr>
            <a:t>注文種類でフィルタをかけます。</a:t>
          </a:r>
          <a:endParaRPr kumimoji="1" lang="en-US" altLang="ja-JP" sz="1200">
            <a:latin typeface="Meiryo UI" panose="020B0604030504040204" pitchFamily="50" charset="-128"/>
            <a:ea typeface="Meiryo UI" panose="020B0604030504040204" pitchFamily="50" charset="-128"/>
          </a:endParaRPr>
        </a:p>
        <a:p>
          <a:r>
            <a:rPr kumimoji="1" lang="en-US" altLang="ja-JP" sz="1200">
              <a:latin typeface="Meiryo UI" panose="020B0604030504040204" pitchFamily="50" charset="-128"/>
              <a:ea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rPr>
            <a:t>さらに執行条件フィルタをかけることによって、発注式を絞ることもできます</a:t>
          </a:r>
          <a:r>
            <a:rPr kumimoji="1" lang="en-US" altLang="ja-JP" sz="1200">
              <a:latin typeface="Meiryo UI" panose="020B0604030504040204" pitchFamily="50" charset="-128"/>
              <a:ea typeface="Meiryo UI" panose="020B0604030504040204" pitchFamily="50" charset="-128"/>
            </a:rPr>
            <a:t>)</a:t>
          </a:r>
        </a:p>
        <a:p>
          <a:r>
            <a:rPr kumimoji="1" lang="en-US" altLang="ja-JP" sz="1200">
              <a:latin typeface="Meiryo UI" panose="020B0604030504040204" pitchFamily="50" charset="-128"/>
              <a:ea typeface="Meiryo UI" panose="020B0604030504040204" pitchFamily="50" charset="-128"/>
            </a:rPr>
            <a:t>2.</a:t>
          </a:r>
          <a:r>
            <a:rPr kumimoji="1" lang="ja-JP" altLang="en-US" sz="1200">
              <a:latin typeface="Meiryo UI" panose="020B0604030504040204" pitchFamily="50" charset="-128"/>
              <a:ea typeface="Meiryo UI" panose="020B0604030504040204" pitchFamily="50" charset="-128"/>
            </a:rPr>
            <a:t>使用したい発注式の番号を入力欄</a:t>
          </a:r>
          <a:r>
            <a:rPr kumimoji="1" lang="en-US" altLang="ja-JP" sz="1200">
              <a:latin typeface="Meiryo UI" panose="020B0604030504040204" pitchFamily="50" charset="-128"/>
              <a:ea typeface="Meiryo UI" panose="020B0604030504040204" pitchFamily="50" charset="-128"/>
            </a:rPr>
            <a:t>C2</a:t>
          </a:r>
          <a:r>
            <a:rPr kumimoji="1" lang="ja-JP" altLang="en-US" sz="1200">
              <a:latin typeface="Meiryo UI" panose="020B0604030504040204" pitchFamily="50" charset="-128"/>
              <a:ea typeface="Meiryo UI" panose="020B0604030504040204" pitchFamily="50" charset="-128"/>
            </a:rPr>
            <a:t>に入力します。</a:t>
          </a:r>
        </a:p>
        <a:p>
          <a:r>
            <a:rPr kumimoji="1" lang="en-US" altLang="ja-JP" sz="1200">
              <a:latin typeface="Meiryo UI" panose="020B0604030504040204" pitchFamily="50" charset="-128"/>
              <a:ea typeface="Meiryo UI" panose="020B0604030504040204" pitchFamily="50" charset="-128"/>
            </a:rPr>
            <a:t>3.</a:t>
          </a:r>
          <a:r>
            <a:rPr kumimoji="1" lang="ja-JP" altLang="en-US" sz="1200">
              <a:latin typeface="Meiryo UI" panose="020B0604030504040204" pitchFamily="50" charset="-128"/>
              <a:ea typeface="Meiryo UI" panose="020B0604030504040204" pitchFamily="50" charset="-128"/>
            </a:rPr>
            <a:t>入力項目を確認し、必要項目を入力欄</a:t>
          </a:r>
          <a:r>
            <a:rPr kumimoji="1" lang="en-US" altLang="ja-JP" sz="1200">
              <a:latin typeface="Meiryo UI" panose="020B0604030504040204" pitchFamily="50" charset="-128"/>
              <a:ea typeface="Meiryo UI" panose="020B0604030504040204" pitchFamily="50" charset="-128"/>
            </a:rPr>
            <a:t>C3~C12</a:t>
          </a:r>
          <a:r>
            <a:rPr kumimoji="1" lang="ja-JP" altLang="en-US" sz="1200">
              <a:latin typeface="Meiryo UI" panose="020B0604030504040204" pitchFamily="50" charset="-128"/>
              <a:ea typeface="Meiryo UI" panose="020B0604030504040204" pitchFamily="50" charset="-128"/>
            </a:rPr>
            <a:t>に入力します。</a:t>
          </a:r>
        </a:p>
        <a:p>
          <a:r>
            <a:rPr kumimoji="1" lang="en-US" altLang="ja-JP" sz="1200">
              <a:latin typeface="Meiryo UI" panose="020B0604030504040204" pitchFamily="50" charset="-128"/>
              <a:ea typeface="Meiryo UI" panose="020B0604030504040204" pitchFamily="50" charset="-128"/>
            </a:rPr>
            <a:t>4.</a:t>
          </a:r>
          <a:r>
            <a:rPr kumimoji="1" lang="ja-JP" altLang="en-US" sz="1200">
              <a:latin typeface="Meiryo UI" panose="020B0604030504040204" pitchFamily="50" charset="-128"/>
              <a:ea typeface="Meiryo UI" panose="020B0604030504040204" pitchFamily="50" charset="-128"/>
            </a:rPr>
            <a:t>入力欄</a:t>
          </a:r>
          <a:r>
            <a:rPr kumimoji="1" lang="en-US" altLang="ja-JP" sz="1200">
              <a:latin typeface="Meiryo UI" panose="020B0604030504040204" pitchFamily="50" charset="-128"/>
              <a:ea typeface="Meiryo UI" panose="020B0604030504040204" pitchFamily="50" charset="-128"/>
            </a:rPr>
            <a:t>C13</a:t>
          </a:r>
          <a:r>
            <a:rPr kumimoji="1" lang="ja-JP" altLang="en-US" sz="1200">
              <a:latin typeface="Meiryo UI" panose="020B0604030504040204" pitchFamily="50" charset="-128"/>
              <a:ea typeface="Meiryo UI" panose="020B0604030504040204" pitchFamily="50" charset="-128"/>
            </a:rPr>
            <a:t>を</a:t>
          </a:r>
          <a:r>
            <a:rPr kumimoji="1" lang="en-US" altLang="ja-JP" sz="1200">
              <a:latin typeface="Meiryo UI" panose="020B0604030504040204" pitchFamily="50" charset="-128"/>
              <a:ea typeface="Meiryo UI" panose="020B0604030504040204" pitchFamily="50" charset="-128"/>
            </a:rPr>
            <a:t>TRUE</a:t>
          </a:r>
          <a:r>
            <a:rPr kumimoji="1" lang="ja-JP" altLang="en-US" sz="1200">
              <a:latin typeface="Meiryo UI" panose="020B0604030504040204" pitchFamily="50" charset="-128"/>
              <a:ea typeface="Meiryo UI" panose="020B0604030504040204" pitchFamily="50" charset="-128"/>
            </a:rPr>
            <a:t>にすることで発注されます。</a:t>
          </a:r>
          <a:r>
            <a:rPr kumimoji="1" lang="en-US" altLang="ja-JP" sz="1200">
              <a:latin typeface="Meiryo UI" panose="020B0604030504040204" pitchFamily="50" charset="-128"/>
              <a:ea typeface="Meiryo UI" panose="020B0604030504040204" pitchFamily="50" charset="-128"/>
            </a:rPr>
            <a:t>(</a:t>
          </a:r>
          <a:r>
            <a:rPr kumimoji="1" lang="ja-JP" altLang="en-US" sz="1200">
              <a:latin typeface="Meiryo UI" panose="020B0604030504040204" pitchFamily="50" charset="-128"/>
              <a:ea typeface="Meiryo UI" panose="020B0604030504040204" pitchFamily="50" charset="-128"/>
            </a:rPr>
            <a:t>プルダウン</a:t>
          </a:r>
          <a:r>
            <a:rPr kumimoji="1" lang="en-US" altLang="ja-JP" sz="1200">
              <a:latin typeface="Meiryo UI" panose="020B0604030504040204" pitchFamily="50" charset="-128"/>
              <a:ea typeface="Meiryo UI" panose="020B0604030504040204" pitchFamily="50" charset="-128"/>
            </a:rPr>
            <a:t>)</a:t>
          </a:r>
        </a:p>
        <a:p>
          <a:r>
            <a:rPr kumimoji="1" lang="en-US" altLang="ja-JP" sz="1200">
              <a:latin typeface="Meiryo UI" panose="020B0604030504040204" pitchFamily="50" charset="-128"/>
              <a:ea typeface="Meiryo UI" panose="020B0604030504040204" pitchFamily="50" charset="-128"/>
            </a:rPr>
            <a:t>5.</a:t>
          </a:r>
          <a:r>
            <a:rPr lang="ja-JP" altLang="en-US" sz="1200" b="0" i="0">
              <a:solidFill>
                <a:schemeClr val="dk1"/>
              </a:solidFill>
              <a:effectLst/>
              <a:latin typeface="Meiryo UI" panose="020B0604030504040204" pitchFamily="50" charset="-128"/>
              <a:ea typeface="Meiryo UI" panose="020B0604030504040204" pitchFamily="50" charset="-128"/>
              <a:cs typeface="+mn-cs"/>
            </a:rPr>
            <a:t>シートの</a:t>
          </a:r>
          <a:r>
            <a:rPr lang="en-US" altLang="ja-JP" sz="1200" b="0" i="0">
              <a:solidFill>
                <a:schemeClr val="dk1"/>
              </a:solidFill>
              <a:effectLst/>
              <a:latin typeface="Meiryo UI" panose="020B0604030504040204" pitchFamily="50" charset="-128"/>
              <a:ea typeface="Meiryo UI" panose="020B0604030504040204" pitchFamily="50" charset="-128"/>
              <a:cs typeface="+mn-cs"/>
            </a:rPr>
            <a:t>43</a:t>
          </a:r>
          <a:r>
            <a:rPr lang="ja-JP" altLang="en-US" sz="1200" b="0" i="0">
              <a:solidFill>
                <a:schemeClr val="dk1"/>
              </a:solidFill>
              <a:effectLst/>
              <a:latin typeface="Meiryo UI" panose="020B0604030504040204" pitchFamily="50" charset="-128"/>
              <a:ea typeface="Meiryo UI" panose="020B0604030504040204" pitchFamily="50" charset="-128"/>
              <a:cs typeface="+mn-cs"/>
            </a:rPr>
            <a:t>行以降に、発注された注文一覧が表示されます。</a:t>
          </a:r>
          <a:endParaRPr kumimoji="1" lang="en-US" altLang="ja-JP" sz="1200">
            <a:latin typeface="Meiryo UI" panose="020B0604030504040204" pitchFamily="50" charset="-128"/>
            <a:ea typeface="Meiryo UI" panose="020B0604030504040204" pitchFamily="50" charset="-128"/>
          </a:endParaRPr>
        </a:p>
        <a:p>
          <a:r>
            <a:rPr kumimoji="1" lang="ja-JP" altLang="en-US" sz="1200">
              <a:latin typeface="Meiryo UI" panose="020B0604030504040204" pitchFamily="50" charset="-128"/>
              <a:ea typeface="Meiryo UI" panose="020B0604030504040204" pitchFamily="50" charset="-128"/>
            </a:rPr>
            <a:t>★同じ発注式を連続使用したい場合</a:t>
          </a:r>
          <a:endParaRPr kumimoji="1" lang="en-US" altLang="ja-JP" sz="1200">
            <a:latin typeface="Meiryo UI" panose="020B0604030504040204" pitchFamily="50" charset="-128"/>
            <a:ea typeface="Meiryo UI" panose="020B0604030504040204" pitchFamily="50" charset="-128"/>
          </a:endParaRPr>
        </a:p>
        <a:p>
          <a:r>
            <a:rPr kumimoji="1" lang="en-US" altLang="ja-JP" sz="1200">
              <a:latin typeface="Meiryo UI" panose="020B0604030504040204" pitchFamily="50" charset="-128"/>
              <a:ea typeface="Meiryo UI" panose="020B0604030504040204" pitchFamily="50" charset="-128"/>
            </a:rPr>
            <a:t>1.</a:t>
          </a:r>
          <a:r>
            <a:rPr kumimoji="1" lang="ja-JP" altLang="en-US" sz="1200">
              <a:latin typeface="Meiryo UI" panose="020B0604030504040204" pitchFamily="50" charset="-128"/>
              <a:ea typeface="Meiryo UI" panose="020B0604030504040204" pitchFamily="50" charset="-128"/>
            </a:rPr>
            <a:t>発注条件を変更するため、入力欄</a:t>
          </a:r>
          <a:r>
            <a:rPr kumimoji="1" lang="en-US" altLang="ja-JP" sz="1200">
              <a:latin typeface="Meiryo UI" panose="020B0604030504040204" pitchFamily="50" charset="-128"/>
              <a:ea typeface="Meiryo UI" panose="020B0604030504040204" pitchFamily="50" charset="-128"/>
            </a:rPr>
            <a:t>C4~C12</a:t>
          </a:r>
          <a:r>
            <a:rPr kumimoji="1" lang="ja-JP" altLang="en-US" sz="1200">
              <a:latin typeface="Meiryo UI" panose="020B0604030504040204" pitchFamily="50" charset="-128"/>
              <a:ea typeface="Meiryo UI" panose="020B0604030504040204" pitchFamily="50" charset="-128"/>
            </a:rPr>
            <a:t>の内容を変更します。</a:t>
          </a:r>
          <a:endParaRPr kumimoji="1" lang="en-US" altLang="ja-JP" sz="1200">
            <a:latin typeface="Meiryo UI" panose="020B0604030504040204" pitchFamily="50" charset="-128"/>
            <a:ea typeface="Meiryo UI" panose="020B0604030504040204" pitchFamily="50" charset="-128"/>
          </a:endParaRPr>
        </a:p>
        <a:p>
          <a:r>
            <a:rPr kumimoji="1" lang="en-US" altLang="ja-JP" sz="1200">
              <a:latin typeface="Meiryo UI" panose="020B0604030504040204" pitchFamily="50" charset="-128"/>
              <a:ea typeface="Meiryo UI" panose="020B0604030504040204" pitchFamily="50" charset="-128"/>
            </a:rPr>
            <a:t>2.</a:t>
          </a:r>
          <a:r>
            <a:rPr kumimoji="1" lang="ja-JP" altLang="en-US" sz="1200">
              <a:latin typeface="Meiryo UI" panose="020B0604030504040204" pitchFamily="50" charset="-128"/>
              <a:ea typeface="Meiryo UI" panose="020B0604030504040204" pitchFamily="50" charset="-128"/>
            </a:rPr>
            <a:t>入力欄</a:t>
          </a:r>
          <a:r>
            <a:rPr kumimoji="1" lang="en-US" altLang="ja-JP" sz="1200">
              <a:latin typeface="Meiryo UI" panose="020B0604030504040204" pitchFamily="50" charset="-128"/>
              <a:ea typeface="Meiryo UI" panose="020B0604030504040204" pitchFamily="50" charset="-128"/>
            </a:rPr>
            <a:t>C3</a:t>
          </a:r>
          <a:r>
            <a:rPr kumimoji="1" lang="ja-JP" altLang="en-US" sz="1200">
              <a:latin typeface="Meiryo UI" panose="020B0604030504040204" pitchFamily="50" charset="-128"/>
              <a:ea typeface="Meiryo UI" panose="020B0604030504040204" pitchFamily="50" charset="-128"/>
            </a:rPr>
            <a:t>を変更してください。</a:t>
          </a:r>
          <a:r>
            <a:rPr kumimoji="1" lang="en-US" altLang="ja-JP" sz="1200">
              <a:latin typeface="Meiryo UI" panose="020B0604030504040204" pitchFamily="50" charset="-128"/>
              <a:ea typeface="Meiryo UI" panose="020B0604030504040204" pitchFamily="50" charset="-128"/>
            </a:rPr>
            <a:t>(</a:t>
          </a:r>
          <a:r>
            <a:rPr kumimoji="1" lang="ja-JP" altLang="en-US" sz="1200">
              <a:latin typeface="Meiryo UI" panose="020B0604030504040204" pitchFamily="50" charset="-128"/>
              <a:ea typeface="Meiryo UI" panose="020B0604030504040204" pitchFamily="50" charset="-128"/>
            </a:rPr>
            <a:t>既に使用した値は不可</a:t>
          </a:r>
          <a:r>
            <a:rPr kumimoji="1" lang="en-US" altLang="ja-JP" sz="1200">
              <a:latin typeface="Meiryo UI" panose="020B0604030504040204" pitchFamily="50" charset="-128"/>
              <a:ea typeface="Meiryo UI" panose="020B0604030504040204" pitchFamily="50" charset="-128"/>
            </a:rPr>
            <a:t>)</a:t>
          </a:r>
        </a:p>
        <a:p>
          <a:r>
            <a:rPr kumimoji="1" lang="en-US" altLang="ja-JP" sz="1200">
              <a:latin typeface="Meiryo UI" panose="020B0604030504040204" pitchFamily="50" charset="-128"/>
              <a:ea typeface="Meiryo UI" panose="020B0604030504040204" pitchFamily="50" charset="-128"/>
            </a:rPr>
            <a:t>3.</a:t>
          </a:r>
          <a:r>
            <a:rPr kumimoji="1" lang="ja-JP" altLang="en-US" sz="1200">
              <a:latin typeface="Meiryo UI" panose="020B0604030504040204" pitchFamily="50" charset="-128"/>
              <a:ea typeface="Meiryo UI" panose="020B0604030504040204" pitchFamily="50" charset="-128"/>
            </a:rPr>
            <a:t>シートの</a:t>
          </a:r>
          <a:r>
            <a:rPr kumimoji="1" lang="en-US" altLang="ja-JP" sz="1200">
              <a:latin typeface="Meiryo UI" panose="020B0604030504040204" pitchFamily="50" charset="-128"/>
              <a:ea typeface="Meiryo UI" panose="020B0604030504040204" pitchFamily="50" charset="-128"/>
            </a:rPr>
            <a:t>43</a:t>
          </a:r>
          <a:r>
            <a:rPr kumimoji="1" lang="ja-JP" altLang="en-US" sz="1200">
              <a:latin typeface="Meiryo UI" panose="020B0604030504040204" pitchFamily="50" charset="-128"/>
              <a:ea typeface="Meiryo UI" panose="020B0604030504040204" pitchFamily="50" charset="-128"/>
            </a:rPr>
            <a:t>行以降に、発注された注文一覧が表示されます。</a:t>
          </a:r>
        </a:p>
      </xdr:txBody>
    </xdr:sp>
    <xdr:clientData/>
  </xdr:twoCellAnchor>
  <xdr:twoCellAnchor>
    <xdr:from>
      <xdr:col>3</xdr:col>
      <xdr:colOff>4201584</xdr:colOff>
      <xdr:row>0</xdr:row>
      <xdr:rowOff>0</xdr:rowOff>
    </xdr:from>
    <xdr:to>
      <xdr:col>4</xdr:col>
      <xdr:colOff>7388492</xdr:colOff>
      <xdr:row>1</xdr:row>
      <xdr:rowOff>31750</xdr:rowOff>
    </xdr:to>
    <xdr:sp macro="" textlink="">
      <xdr:nvSpPr>
        <xdr:cNvPr id="2" name="テキスト ボックス 1">
          <a:extLst>
            <a:ext uri="{FF2B5EF4-FFF2-40B4-BE49-F238E27FC236}">
              <a16:creationId xmlns:a16="http://schemas.microsoft.com/office/drawing/2014/main" id="{4D86D413-A225-4F5F-8C22-5E7F13724227}"/>
            </a:ext>
          </a:extLst>
        </xdr:cNvPr>
        <xdr:cNvSpPr txBox="1"/>
      </xdr:nvSpPr>
      <xdr:spPr>
        <a:xfrm>
          <a:off x="7154334" y="0"/>
          <a:ext cx="7578991" cy="122766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b="1">
              <a:latin typeface="Meiryo UI" panose="020B0604030504040204" pitchFamily="50" charset="-128"/>
              <a:ea typeface="Meiryo UI" panose="020B0604030504040204" pitchFamily="50" charset="-128"/>
            </a:rPr>
            <a:t>発注式サンプル一覧シート </a:t>
          </a:r>
          <a:r>
            <a:rPr kumimoji="1" lang="en-US" altLang="ja-JP" sz="1800" b="1">
              <a:latin typeface="Meiryo UI" panose="020B0604030504040204" pitchFamily="50" charset="-128"/>
              <a:ea typeface="Meiryo UI" panose="020B0604030504040204" pitchFamily="50" charset="-128"/>
            </a:rPr>
            <a:t>Ver:1.0.1</a:t>
          </a:r>
        </a:p>
        <a:p>
          <a:r>
            <a:rPr lang="ja-JP" altLang="en-US" sz="1200" b="0" i="0">
              <a:solidFill>
                <a:schemeClr val="dk1"/>
              </a:solidFill>
              <a:effectLst/>
              <a:latin typeface="Meiryo UI" panose="020B0604030504040204" pitchFamily="50" charset="-128"/>
              <a:ea typeface="Meiryo UI" panose="020B0604030504040204" pitchFamily="50" charset="-128"/>
              <a:cs typeface="+mn-cs"/>
            </a:rPr>
            <a:t>銘柄コードや価格など、必要な注文条件をセルに入力することで発注ができるシートです。</a:t>
          </a:r>
          <a:endParaRPr lang="en-US" altLang="ja-JP" sz="1200" b="0" i="0">
            <a:solidFill>
              <a:schemeClr val="dk1"/>
            </a:solidFill>
            <a:effectLst/>
            <a:latin typeface="Meiryo UI" panose="020B0604030504040204" pitchFamily="50" charset="-128"/>
            <a:ea typeface="Meiryo UI" panose="020B0604030504040204" pitchFamily="50" charset="-128"/>
            <a:cs typeface="+mn-cs"/>
          </a:endParaRPr>
        </a:p>
        <a:p>
          <a:r>
            <a:rPr kumimoji="1" lang="ja-JP" altLang="en-US" sz="1200" b="0">
              <a:latin typeface="Meiryo UI" panose="020B0604030504040204" pitchFamily="50" charset="-128"/>
              <a:ea typeface="Meiryo UI" panose="020B0604030504040204" pitchFamily="50" charset="-128"/>
            </a:rPr>
            <a:t>発注に関する設定や関数情報の詳細はこちら：</a:t>
          </a:r>
          <a:endParaRPr kumimoji="1" lang="en-US" altLang="ja-JP" sz="1200" b="0">
            <a:latin typeface="Meiryo UI" panose="020B0604030504040204" pitchFamily="50" charset="-128"/>
            <a:ea typeface="Meiryo UI" panose="020B0604030504040204" pitchFamily="50" charset="-128"/>
          </a:endParaRPr>
        </a:p>
        <a:p>
          <a:r>
            <a:rPr kumimoji="1" lang="ja-JP" altLang="en-US" sz="1200" b="0">
              <a:latin typeface="Meiryo UI" panose="020B0604030504040204" pitchFamily="50" charset="-128"/>
              <a:ea typeface="Meiryo UI" panose="020B0604030504040204" pitchFamily="50" charset="-128"/>
            </a:rPr>
            <a:t>ネオトレ</a:t>
          </a:r>
          <a:r>
            <a:rPr kumimoji="1" lang="en-US" altLang="ja-JP" sz="1200" b="0">
              <a:latin typeface="Meiryo UI" panose="020B0604030504040204" pitchFamily="50" charset="-128"/>
              <a:ea typeface="Meiryo UI" panose="020B0604030504040204" pitchFamily="50" charset="-128"/>
            </a:rPr>
            <a:t>API for Excel</a:t>
          </a:r>
          <a:r>
            <a:rPr kumimoji="1" lang="ja-JP" altLang="en-US" sz="1200" b="0">
              <a:latin typeface="Meiryo UI" panose="020B0604030504040204" pitchFamily="50" charset="-128"/>
              <a:ea typeface="Meiryo UI" panose="020B0604030504040204" pitchFamily="50" charset="-128"/>
            </a:rPr>
            <a:t>のセミナー資料や動画はこちら：</a:t>
          </a:r>
          <a:endParaRPr kumimoji="1" lang="en-US" altLang="ja-JP" sz="1200" b="0">
            <a:latin typeface="Meiryo UI" panose="020B0604030504040204" pitchFamily="50" charset="-128"/>
            <a:ea typeface="Meiryo UI" panose="020B0604030504040204" pitchFamily="50" charset="-128"/>
          </a:endParaRPr>
        </a:p>
      </xdr:txBody>
    </xdr:sp>
    <xdr:clientData/>
  </xdr:twoCellAnchor>
  <xdr:twoCellAnchor>
    <xdr:from>
      <xdr:col>4</xdr:col>
      <xdr:colOff>2741085</xdr:colOff>
      <xdr:row>0</xdr:row>
      <xdr:rowOff>677333</xdr:rowOff>
    </xdr:from>
    <xdr:to>
      <xdr:col>4</xdr:col>
      <xdr:colOff>6244169</xdr:colOff>
      <xdr:row>0</xdr:row>
      <xdr:rowOff>920750</xdr:rowOff>
    </xdr:to>
    <xdr:sp macro="" textlink="">
      <xdr:nvSpPr>
        <xdr:cNvPr id="4" name="テキスト ボックス 3">
          <a:hlinkClick xmlns:r="http://schemas.openxmlformats.org/officeDocument/2006/relationships" r:id="rId1"/>
          <a:extLst>
            <a:ext uri="{FF2B5EF4-FFF2-40B4-BE49-F238E27FC236}">
              <a16:creationId xmlns:a16="http://schemas.microsoft.com/office/drawing/2014/main" id="{1AE78260-E8E5-4038-8055-5AB69910F920}"/>
            </a:ext>
          </a:extLst>
        </xdr:cNvPr>
        <xdr:cNvSpPr txBox="1"/>
      </xdr:nvSpPr>
      <xdr:spPr>
        <a:xfrm>
          <a:off x="10085918" y="677333"/>
          <a:ext cx="3503084" cy="2434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u="sng">
              <a:solidFill>
                <a:schemeClr val="tx2">
                  <a:lumMod val="75000"/>
                  <a:lumOff val="25000"/>
                </a:schemeClr>
              </a:solidFill>
            </a:rPr>
            <a:t>https://www.sbineotrade.jp/tool/api/operation.html</a:t>
          </a:r>
          <a:endParaRPr kumimoji="1" lang="ja-JP" altLang="en-US" sz="1100" b="1" u="sng">
            <a:solidFill>
              <a:schemeClr val="tx2">
                <a:lumMod val="75000"/>
                <a:lumOff val="25000"/>
              </a:schemeClr>
            </a:solidFill>
          </a:endParaRPr>
        </a:p>
      </xdr:txBody>
    </xdr:sp>
    <xdr:clientData/>
  </xdr:twoCellAnchor>
  <xdr:twoCellAnchor>
    <xdr:from>
      <xdr:col>4</xdr:col>
      <xdr:colOff>3196168</xdr:colOff>
      <xdr:row>0</xdr:row>
      <xdr:rowOff>920750</xdr:rowOff>
    </xdr:from>
    <xdr:to>
      <xdr:col>4</xdr:col>
      <xdr:colOff>6699252</xdr:colOff>
      <xdr:row>0</xdr:row>
      <xdr:rowOff>1164167</xdr:rowOff>
    </xdr:to>
    <xdr:sp macro="" textlink="">
      <xdr:nvSpPr>
        <xdr:cNvPr id="8" name="テキスト ボックス 7">
          <a:hlinkClick xmlns:r="http://schemas.openxmlformats.org/officeDocument/2006/relationships" r:id="rId2"/>
          <a:extLst>
            <a:ext uri="{FF2B5EF4-FFF2-40B4-BE49-F238E27FC236}">
              <a16:creationId xmlns:a16="http://schemas.microsoft.com/office/drawing/2014/main" id="{20D901E9-CC1D-4EEA-A92E-5BCC14E6D4C2}"/>
            </a:ext>
          </a:extLst>
        </xdr:cNvPr>
        <xdr:cNvSpPr txBox="1"/>
      </xdr:nvSpPr>
      <xdr:spPr>
        <a:xfrm>
          <a:off x="10541001" y="920750"/>
          <a:ext cx="3503084" cy="2434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u="sng">
              <a:solidFill>
                <a:schemeClr val="tx2">
                  <a:lumMod val="75000"/>
                  <a:lumOff val="25000"/>
                </a:schemeClr>
              </a:solidFill>
            </a:rPr>
            <a:t>https://www.sbineotrade.jp/seminar/</a:t>
          </a:r>
          <a:endParaRPr kumimoji="1" lang="ja-JP" altLang="en-US" sz="1100" b="1" u="sng">
            <a:solidFill>
              <a:schemeClr val="tx2">
                <a:lumMod val="75000"/>
                <a:lumOff val="25000"/>
              </a:schemeClr>
            </a:solidFill>
          </a:endParaRPr>
        </a:p>
      </xdr:txBody>
    </xdr:sp>
    <xdr:clientData/>
  </xdr:twoCellAnchor>
  <xdr:twoCellAnchor>
    <xdr:from>
      <xdr:col>3</xdr:col>
      <xdr:colOff>1873251</xdr:colOff>
      <xdr:row>1</xdr:row>
      <xdr:rowOff>190501</xdr:rowOff>
    </xdr:from>
    <xdr:to>
      <xdr:col>4</xdr:col>
      <xdr:colOff>1079500</xdr:colOff>
      <xdr:row>2</xdr:row>
      <xdr:rowOff>137584</xdr:rowOff>
    </xdr:to>
    <xdr:sp macro="" textlink="">
      <xdr:nvSpPr>
        <xdr:cNvPr id="5" name="テキスト ボックス 4">
          <a:hlinkClick xmlns:r="http://schemas.openxmlformats.org/officeDocument/2006/relationships" r:id="rId3"/>
          <a:extLst>
            <a:ext uri="{FF2B5EF4-FFF2-40B4-BE49-F238E27FC236}">
              <a16:creationId xmlns:a16="http://schemas.microsoft.com/office/drawing/2014/main" id="{D5580FC4-401F-2E6E-0A2E-1FFE25939AA4}"/>
            </a:ext>
          </a:extLst>
        </xdr:cNvPr>
        <xdr:cNvSpPr txBox="1"/>
      </xdr:nvSpPr>
      <xdr:spPr>
        <a:xfrm>
          <a:off x="4826001" y="1386418"/>
          <a:ext cx="3598332" cy="1904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u="sng">
              <a:solidFill>
                <a:schemeClr val="tx2">
                  <a:lumMod val="75000"/>
                  <a:lumOff val="25000"/>
                </a:schemeClr>
              </a:solidFill>
            </a:rPr>
            <a:t>https://www.sbineotrade.jp/tool/api/orderexpression.html</a:t>
          </a:r>
          <a:endParaRPr kumimoji="1" lang="ja-JP" altLang="en-US" sz="1100" b="1" u="sng">
            <a:solidFill>
              <a:schemeClr val="tx2">
                <a:lumMod val="75000"/>
                <a:lumOff val="25000"/>
              </a:schemeClr>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3608917</xdr:colOff>
      <xdr:row>0</xdr:row>
      <xdr:rowOff>0</xdr:rowOff>
    </xdr:from>
    <xdr:to>
      <xdr:col>5</xdr:col>
      <xdr:colOff>1662908</xdr:colOff>
      <xdr:row>2</xdr:row>
      <xdr:rowOff>207697</xdr:rowOff>
    </xdr:to>
    <xdr:sp macro="" textlink="">
      <xdr:nvSpPr>
        <xdr:cNvPr id="6" name="テキスト ボックス 5">
          <a:extLst>
            <a:ext uri="{FF2B5EF4-FFF2-40B4-BE49-F238E27FC236}">
              <a16:creationId xmlns:a16="http://schemas.microsoft.com/office/drawing/2014/main" id="{25127D1A-A8DD-4913-AE6E-E892C81D01D6}"/>
            </a:ext>
          </a:extLst>
        </xdr:cNvPr>
        <xdr:cNvSpPr txBox="1"/>
      </xdr:nvSpPr>
      <xdr:spPr>
        <a:xfrm>
          <a:off x="6381750" y="0"/>
          <a:ext cx="7578991" cy="17422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b="1">
              <a:latin typeface="Meiryo UI" panose="020B0604030504040204" pitchFamily="50" charset="-128"/>
              <a:ea typeface="Meiryo UI" panose="020B0604030504040204" pitchFamily="50" charset="-128"/>
            </a:rPr>
            <a:t>発注式サンプル一覧シート </a:t>
          </a:r>
          <a:r>
            <a:rPr kumimoji="1" lang="en-US" altLang="ja-JP" sz="1800" b="1">
              <a:latin typeface="Meiryo UI" panose="020B0604030504040204" pitchFamily="50" charset="-128"/>
              <a:ea typeface="Meiryo UI" panose="020B0604030504040204" pitchFamily="50" charset="-128"/>
            </a:rPr>
            <a:t>Ver:1.0.1</a:t>
          </a:r>
        </a:p>
        <a:p>
          <a:r>
            <a:rPr lang="ja-JP" altLang="en-US" sz="1200" b="0" i="0">
              <a:solidFill>
                <a:schemeClr val="dk1"/>
              </a:solidFill>
              <a:effectLst/>
              <a:latin typeface="Meiryo UI" panose="020B0604030504040204" pitchFamily="50" charset="-128"/>
              <a:ea typeface="Meiryo UI" panose="020B0604030504040204" pitchFamily="50" charset="-128"/>
              <a:cs typeface="+mn-cs"/>
            </a:rPr>
            <a:t>銘柄コードや価格など、必要な注文条件をセルに入力することで発注ができるシートです。</a:t>
          </a:r>
          <a:endParaRPr lang="en-US" altLang="ja-JP" sz="1200" b="0" i="0">
            <a:solidFill>
              <a:schemeClr val="dk1"/>
            </a:solidFill>
            <a:effectLst/>
            <a:latin typeface="Meiryo UI" panose="020B0604030504040204" pitchFamily="50" charset="-128"/>
            <a:ea typeface="Meiryo UI" panose="020B0604030504040204" pitchFamily="50" charset="-128"/>
            <a:cs typeface="+mn-cs"/>
          </a:endParaRPr>
        </a:p>
        <a:p>
          <a:r>
            <a:rPr kumimoji="1" lang="ja-JP" altLang="en-US" sz="1200" b="0">
              <a:latin typeface="Meiryo UI" panose="020B0604030504040204" pitchFamily="50" charset="-128"/>
              <a:ea typeface="Meiryo UI" panose="020B0604030504040204" pitchFamily="50" charset="-128"/>
            </a:rPr>
            <a:t>発注に関する設定や関数情報の詳細はこちら：</a:t>
          </a:r>
          <a:endParaRPr kumimoji="1" lang="en-US" altLang="ja-JP" sz="1200" b="0">
            <a:latin typeface="Meiryo UI" panose="020B0604030504040204" pitchFamily="50" charset="-128"/>
            <a:ea typeface="Meiryo UI" panose="020B0604030504040204" pitchFamily="50" charset="-128"/>
          </a:endParaRPr>
        </a:p>
        <a:p>
          <a:r>
            <a:rPr kumimoji="1" lang="ja-JP" altLang="en-US" sz="1200" b="0">
              <a:latin typeface="Meiryo UI" panose="020B0604030504040204" pitchFamily="50" charset="-128"/>
              <a:ea typeface="Meiryo UI" panose="020B0604030504040204" pitchFamily="50" charset="-128"/>
            </a:rPr>
            <a:t>ネオトレ</a:t>
          </a:r>
          <a:r>
            <a:rPr kumimoji="1" lang="en-US" altLang="ja-JP" sz="1200" b="0">
              <a:latin typeface="Meiryo UI" panose="020B0604030504040204" pitchFamily="50" charset="-128"/>
              <a:ea typeface="Meiryo UI" panose="020B0604030504040204" pitchFamily="50" charset="-128"/>
            </a:rPr>
            <a:t>API for Excel</a:t>
          </a:r>
          <a:r>
            <a:rPr kumimoji="1" lang="ja-JP" altLang="en-US" sz="1200" b="0">
              <a:latin typeface="Meiryo UI" panose="020B0604030504040204" pitchFamily="50" charset="-128"/>
              <a:ea typeface="Meiryo UI" panose="020B0604030504040204" pitchFamily="50" charset="-128"/>
            </a:rPr>
            <a:t>のセミナー資料や動画はこちら：</a:t>
          </a:r>
          <a:endParaRPr kumimoji="1" lang="en-US" altLang="ja-JP" sz="1200" b="0">
            <a:latin typeface="Meiryo UI" panose="020B0604030504040204" pitchFamily="50" charset="-128"/>
            <a:ea typeface="Meiryo UI" panose="020B0604030504040204" pitchFamily="50" charset="-128"/>
          </a:endParaRPr>
        </a:p>
      </xdr:txBody>
    </xdr:sp>
    <xdr:clientData/>
  </xdr:twoCellAnchor>
  <xdr:twoCellAnchor>
    <xdr:from>
      <xdr:col>3</xdr:col>
      <xdr:colOff>84668</xdr:colOff>
      <xdr:row>1</xdr:row>
      <xdr:rowOff>47889</xdr:rowOff>
    </xdr:from>
    <xdr:to>
      <xdr:col>4</xdr:col>
      <xdr:colOff>1079501</xdr:colOff>
      <xdr:row>13</xdr:row>
      <xdr:rowOff>124883</xdr:rowOff>
    </xdr:to>
    <xdr:sp macro="" textlink="">
      <xdr:nvSpPr>
        <xdr:cNvPr id="7" name="テキスト ボックス 6">
          <a:extLst>
            <a:ext uri="{FF2B5EF4-FFF2-40B4-BE49-F238E27FC236}">
              <a16:creationId xmlns:a16="http://schemas.microsoft.com/office/drawing/2014/main" id="{4A1EA120-B3BA-4D7A-88DE-452E2287FCFC}"/>
            </a:ext>
          </a:extLst>
        </xdr:cNvPr>
        <xdr:cNvSpPr txBox="1"/>
      </xdr:nvSpPr>
      <xdr:spPr>
        <a:xfrm>
          <a:off x="2857501" y="1339056"/>
          <a:ext cx="6021917" cy="2997994"/>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Meiryo UI" panose="020B0604030504040204" pitchFamily="50" charset="-128"/>
              <a:ea typeface="Meiryo UI" panose="020B0604030504040204" pitchFamily="50" charset="-128"/>
            </a:rPr>
            <a:t>■使用方法</a:t>
          </a:r>
          <a:r>
            <a:rPr kumimoji="1" lang="en-US" altLang="ja-JP" sz="1200">
              <a:latin typeface="Meiryo UI" panose="020B0604030504040204" pitchFamily="50" charset="-128"/>
              <a:ea typeface="Meiryo UI" panose="020B0604030504040204" pitchFamily="50" charset="-128"/>
            </a:rPr>
            <a:t>(</a:t>
          </a:r>
          <a:r>
            <a:rPr kumimoji="1" lang="ja-JP" altLang="ja-JP" sz="1200" b="0">
              <a:solidFill>
                <a:schemeClr val="dk1"/>
              </a:solidFill>
              <a:effectLst/>
              <a:latin typeface="Meiryo UI" panose="020B0604030504040204" pitchFamily="50" charset="-128"/>
              <a:ea typeface="Meiryo UI" panose="020B0604030504040204" pitchFamily="50" charset="-128"/>
              <a:cs typeface="+mn-cs"/>
            </a:rPr>
            <a:t>詳細はこちら：</a:t>
          </a:r>
          <a:r>
            <a:rPr kumimoji="1" lang="en-US" altLang="ja-JP" sz="1200" b="0" baseline="0">
              <a:solidFill>
                <a:schemeClr val="dk1"/>
              </a:solidFill>
              <a:effectLst/>
              <a:latin typeface="Meiryo UI" panose="020B0604030504040204" pitchFamily="50" charset="-128"/>
              <a:ea typeface="Meiryo UI" panose="020B0604030504040204" pitchFamily="50" charset="-128"/>
              <a:cs typeface="+mn-cs"/>
            </a:rPr>
            <a:t>                                                                     </a:t>
          </a:r>
          <a:r>
            <a:rPr kumimoji="1" lang="en-US" altLang="ja-JP" sz="1200" b="0">
              <a:solidFill>
                <a:schemeClr val="dk1"/>
              </a:solidFill>
              <a:effectLst/>
              <a:latin typeface="Meiryo UI" panose="020B0604030504040204" pitchFamily="50" charset="-128"/>
              <a:ea typeface="Meiryo UI" panose="020B0604030504040204" pitchFamily="50" charset="-128"/>
              <a:cs typeface="+mn-cs"/>
            </a:rPr>
            <a:t>)</a:t>
          </a:r>
          <a:endParaRPr kumimoji="1" lang="en-US" altLang="ja-JP" sz="1200">
            <a:latin typeface="Meiryo UI" panose="020B0604030504040204" pitchFamily="50" charset="-128"/>
            <a:ea typeface="Meiryo UI" panose="020B0604030504040204" pitchFamily="50" charset="-128"/>
          </a:endParaRPr>
        </a:p>
        <a:p>
          <a:r>
            <a:rPr kumimoji="1" lang="en-US" altLang="ja-JP" sz="1200">
              <a:latin typeface="Meiryo UI" panose="020B0604030504040204" pitchFamily="50" charset="-128"/>
              <a:ea typeface="Meiryo UI" panose="020B0604030504040204" pitchFamily="50" charset="-128"/>
            </a:rPr>
            <a:t>1.</a:t>
          </a:r>
          <a:r>
            <a:rPr kumimoji="1" lang="ja-JP" altLang="en-US" sz="1200">
              <a:latin typeface="Meiryo UI" panose="020B0604030504040204" pitchFamily="50" charset="-128"/>
              <a:ea typeface="Meiryo UI" panose="020B0604030504040204" pitchFamily="50" charset="-128"/>
            </a:rPr>
            <a:t>注文種類でフィルタをかけます。</a:t>
          </a:r>
          <a:endParaRPr kumimoji="1" lang="en-US" altLang="ja-JP" sz="1200">
            <a:latin typeface="Meiryo UI" panose="020B0604030504040204" pitchFamily="50" charset="-128"/>
            <a:ea typeface="Meiryo UI" panose="020B0604030504040204" pitchFamily="50" charset="-128"/>
          </a:endParaRPr>
        </a:p>
        <a:p>
          <a:r>
            <a:rPr kumimoji="1" lang="en-US" altLang="ja-JP" sz="1200">
              <a:latin typeface="Meiryo UI" panose="020B0604030504040204" pitchFamily="50" charset="-128"/>
              <a:ea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rPr>
            <a:t>さらに執行条件フィルタをかけることによって、発注式を絞ることもできます</a:t>
          </a:r>
          <a:r>
            <a:rPr kumimoji="1" lang="en-US" altLang="ja-JP" sz="1200">
              <a:latin typeface="Meiryo UI" panose="020B0604030504040204" pitchFamily="50" charset="-128"/>
              <a:ea typeface="Meiryo UI" panose="020B0604030504040204" pitchFamily="50" charset="-128"/>
            </a:rPr>
            <a:t>)</a:t>
          </a:r>
        </a:p>
        <a:p>
          <a:r>
            <a:rPr kumimoji="1" lang="en-US" altLang="ja-JP" sz="1200">
              <a:latin typeface="Meiryo UI" panose="020B0604030504040204" pitchFamily="50" charset="-128"/>
              <a:ea typeface="Meiryo UI" panose="020B0604030504040204" pitchFamily="50" charset="-128"/>
            </a:rPr>
            <a:t>2.</a:t>
          </a:r>
          <a:r>
            <a:rPr kumimoji="1" lang="ja-JP" altLang="en-US" sz="1200">
              <a:latin typeface="Meiryo UI" panose="020B0604030504040204" pitchFamily="50" charset="-128"/>
              <a:ea typeface="Meiryo UI" panose="020B0604030504040204" pitchFamily="50" charset="-128"/>
            </a:rPr>
            <a:t>使用したい発注式の番号を入力欄</a:t>
          </a:r>
          <a:r>
            <a:rPr kumimoji="1" lang="en-US" altLang="ja-JP" sz="1200">
              <a:latin typeface="Meiryo UI" panose="020B0604030504040204" pitchFamily="50" charset="-128"/>
              <a:ea typeface="Meiryo UI" panose="020B0604030504040204" pitchFamily="50" charset="-128"/>
            </a:rPr>
            <a:t>C2</a:t>
          </a:r>
          <a:r>
            <a:rPr kumimoji="1" lang="ja-JP" altLang="en-US" sz="1200">
              <a:latin typeface="Meiryo UI" panose="020B0604030504040204" pitchFamily="50" charset="-128"/>
              <a:ea typeface="Meiryo UI" panose="020B0604030504040204" pitchFamily="50" charset="-128"/>
            </a:rPr>
            <a:t>に入力します。</a:t>
          </a:r>
        </a:p>
        <a:p>
          <a:r>
            <a:rPr kumimoji="1" lang="en-US" altLang="ja-JP" sz="1200">
              <a:latin typeface="Meiryo UI" panose="020B0604030504040204" pitchFamily="50" charset="-128"/>
              <a:ea typeface="Meiryo UI" panose="020B0604030504040204" pitchFamily="50" charset="-128"/>
            </a:rPr>
            <a:t>3.</a:t>
          </a:r>
          <a:r>
            <a:rPr kumimoji="1" lang="ja-JP" altLang="en-US" sz="1200">
              <a:latin typeface="Meiryo UI" panose="020B0604030504040204" pitchFamily="50" charset="-128"/>
              <a:ea typeface="Meiryo UI" panose="020B0604030504040204" pitchFamily="50" charset="-128"/>
            </a:rPr>
            <a:t>入力項目を確認し、必要項目を入力欄</a:t>
          </a:r>
          <a:r>
            <a:rPr kumimoji="1" lang="en-US" altLang="ja-JP" sz="1200">
              <a:latin typeface="Meiryo UI" panose="020B0604030504040204" pitchFamily="50" charset="-128"/>
              <a:ea typeface="Meiryo UI" panose="020B0604030504040204" pitchFamily="50" charset="-128"/>
            </a:rPr>
            <a:t>C3~C12</a:t>
          </a:r>
          <a:r>
            <a:rPr kumimoji="1" lang="ja-JP" altLang="en-US" sz="1200">
              <a:latin typeface="Meiryo UI" panose="020B0604030504040204" pitchFamily="50" charset="-128"/>
              <a:ea typeface="Meiryo UI" panose="020B0604030504040204" pitchFamily="50" charset="-128"/>
            </a:rPr>
            <a:t>に入力します。</a:t>
          </a:r>
        </a:p>
        <a:p>
          <a:r>
            <a:rPr kumimoji="1" lang="en-US" altLang="ja-JP" sz="1200">
              <a:latin typeface="Meiryo UI" panose="020B0604030504040204" pitchFamily="50" charset="-128"/>
              <a:ea typeface="Meiryo UI" panose="020B0604030504040204" pitchFamily="50" charset="-128"/>
            </a:rPr>
            <a:t>4.</a:t>
          </a:r>
          <a:r>
            <a:rPr kumimoji="1" lang="ja-JP" altLang="en-US" sz="1200">
              <a:latin typeface="Meiryo UI" panose="020B0604030504040204" pitchFamily="50" charset="-128"/>
              <a:ea typeface="Meiryo UI" panose="020B0604030504040204" pitchFamily="50" charset="-128"/>
            </a:rPr>
            <a:t>入力欄</a:t>
          </a:r>
          <a:r>
            <a:rPr kumimoji="1" lang="en-US" altLang="ja-JP" sz="1200">
              <a:latin typeface="Meiryo UI" panose="020B0604030504040204" pitchFamily="50" charset="-128"/>
              <a:ea typeface="Meiryo UI" panose="020B0604030504040204" pitchFamily="50" charset="-128"/>
            </a:rPr>
            <a:t>C13</a:t>
          </a:r>
          <a:r>
            <a:rPr kumimoji="1" lang="ja-JP" altLang="en-US" sz="1200">
              <a:latin typeface="Meiryo UI" panose="020B0604030504040204" pitchFamily="50" charset="-128"/>
              <a:ea typeface="Meiryo UI" panose="020B0604030504040204" pitchFamily="50" charset="-128"/>
            </a:rPr>
            <a:t>を</a:t>
          </a:r>
          <a:r>
            <a:rPr kumimoji="1" lang="en-US" altLang="ja-JP" sz="1200">
              <a:latin typeface="Meiryo UI" panose="020B0604030504040204" pitchFamily="50" charset="-128"/>
              <a:ea typeface="Meiryo UI" panose="020B0604030504040204" pitchFamily="50" charset="-128"/>
            </a:rPr>
            <a:t>TRUE</a:t>
          </a:r>
          <a:r>
            <a:rPr kumimoji="1" lang="ja-JP" altLang="en-US" sz="1200">
              <a:latin typeface="Meiryo UI" panose="020B0604030504040204" pitchFamily="50" charset="-128"/>
              <a:ea typeface="Meiryo UI" panose="020B0604030504040204" pitchFamily="50" charset="-128"/>
            </a:rPr>
            <a:t>にすることで発注されます。</a:t>
          </a:r>
          <a:r>
            <a:rPr kumimoji="1" lang="en-US" altLang="ja-JP" sz="1200">
              <a:latin typeface="Meiryo UI" panose="020B0604030504040204" pitchFamily="50" charset="-128"/>
              <a:ea typeface="Meiryo UI" panose="020B0604030504040204" pitchFamily="50" charset="-128"/>
            </a:rPr>
            <a:t>(</a:t>
          </a:r>
          <a:r>
            <a:rPr kumimoji="1" lang="ja-JP" altLang="en-US" sz="1200">
              <a:latin typeface="Meiryo UI" panose="020B0604030504040204" pitchFamily="50" charset="-128"/>
              <a:ea typeface="Meiryo UI" panose="020B0604030504040204" pitchFamily="50" charset="-128"/>
            </a:rPr>
            <a:t>プルダウン</a:t>
          </a:r>
          <a:r>
            <a:rPr kumimoji="1" lang="en-US" altLang="ja-JP" sz="1200">
              <a:latin typeface="Meiryo UI" panose="020B0604030504040204" pitchFamily="50" charset="-128"/>
              <a:ea typeface="Meiryo UI" panose="020B0604030504040204" pitchFamily="50" charset="-128"/>
            </a:rPr>
            <a:t>)</a:t>
          </a:r>
        </a:p>
        <a:p>
          <a:r>
            <a:rPr kumimoji="1" lang="en-US" altLang="ja-JP" sz="1200">
              <a:latin typeface="Meiryo UI" panose="020B0604030504040204" pitchFamily="50" charset="-128"/>
              <a:ea typeface="Meiryo UI" panose="020B0604030504040204" pitchFamily="50" charset="-128"/>
            </a:rPr>
            <a:t>5.</a:t>
          </a:r>
          <a:r>
            <a:rPr lang="ja-JP" altLang="en-US" sz="1200" b="0" i="0">
              <a:solidFill>
                <a:schemeClr val="dk1"/>
              </a:solidFill>
              <a:effectLst/>
              <a:latin typeface="Meiryo UI" panose="020B0604030504040204" pitchFamily="50" charset="-128"/>
              <a:ea typeface="Meiryo UI" panose="020B0604030504040204" pitchFamily="50" charset="-128"/>
              <a:cs typeface="+mn-cs"/>
            </a:rPr>
            <a:t>シートの</a:t>
          </a:r>
          <a:r>
            <a:rPr lang="en-US" altLang="ja-JP" sz="1200" b="0" i="0">
              <a:solidFill>
                <a:schemeClr val="dk1"/>
              </a:solidFill>
              <a:effectLst/>
              <a:latin typeface="Meiryo UI" panose="020B0604030504040204" pitchFamily="50" charset="-128"/>
              <a:ea typeface="Meiryo UI" panose="020B0604030504040204" pitchFamily="50" charset="-128"/>
              <a:cs typeface="+mn-cs"/>
            </a:rPr>
            <a:t>43</a:t>
          </a:r>
          <a:r>
            <a:rPr lang="ja-JP" altLang="en-US" sz="1200" b="0" i="0">
              <a:solidFill>
                <a:schemeClr val="dk1"/>
              </a:solidFill>
              <a:effectLst/>
              <a:latin typeface="Meiryo UI" panose="020B0604030504040204" pitchFamily="50" charset="-128"/>
              <a:ea typeface="Meiryo UI" panose="020B0604030504040204" pitchFamily="50" charset="-128"/>
              <a:cs typeface="+mn-cs"/>
            </a:rPr>
            <a:t>行以降に、発注された注文一覧が表示されます。</a:t>
          </a:r>
          <a:endParaRPr kumimoji="1" lang="en-US" altLang="ja-JP" sz="1200">
            <a:latin typeface="Meiryo UI" panose="020B0604030504040204" pitchFamily="50" charset="-128"/>
            <a:ea typeface="Meiryo UI" panose="020B0604030504040204" pitchFamily="50" charset="-128"/>
          </a:endParaRPr>
        </a:p>
        <a:p>
          <a:r>
            <a:rPr kumimoji="1" lang="ja-JP" altLang="en-US" sz="1200">
              <a:latin typeface="Meiryo UI" panose="020B0604030504040204" pitchFamily="50" charset="-128"/>
              <a:ea typeface="Meiryo UI" panose="020B0604030504040204" pitchFamily="50" charset="-128"/>
            </a:rPr>
            <a:t>★同じ発注式を連続使用したい場合</a:t>
          </a:r>
          <a:endParaRPr kumimoji="1" lang="en-US" altLang="ja-JP" sz="1200">
            <a:latin typeface="Meiryo UI" panose="020B0604030504040204" pitchFamily="50" charset="-128"/>
            <a:ea typeface="Meiryo UI" panose="020B0604030504040204" pitchFamily="50" charset="-128"/>
          </a:endParaRPr>
        </a:p>
        <a:p>
          <a:r>
            <a:rPr kumimoji="1" lang="en-US" altLang="ja-JP" sz="1200">
              <a:latin typeface="Meiryo UI" panose="020B0604030504040204" pitchFamily="50" charset="-128"/>
              <a:ea typeface="Meiryo UI" panose="020B0604030504040204" pitchFamily="50" charset="-128"/>
            </a:rPr>
            <a:t>1.</a:t>
          </a:r>
          <a:r>
            <a:rPr kumimoji="1" lang="ja-JP" altLang="en-US" sz="1200">
              <a:latin typeface="Meiryo UI" panose="020B0604030504040204" pitchFamily="50" charset="-128"/>
              <a:ea typeface="Meiryo UI" panose="020B0604030504040204" pitchFamily="50" charset="-128"/>
            </a:rPr>
            <a:t>発注条件を変更するため、入力欄</a:t>
          </a:r>
          <a:r>
            <a:rPr kumimoji="1" lang="en-US" altLang="ja-JP" sz="1200">
              <a:latin typeface="Meiryo UI" panose="020B0604030504040204" pitchFamily="50" charset="-128"/>
              <a:ea typeface="Meiryo UI" panose="020B0604030504040204" pitchFamily="50" charset="-128"/>
            </a:rPr>
            <a:t>C4~C12</a:t>
          </a:r>
          <a:r>
            <a:rPr kumimoji="1" lang="ja-JP" altLang="en-US" sz="1200">
              <a:latin typeface="Meiryo UI" panose="020B0604030504040204" pitchFamily="50" charset="-128"/>
              <a:ea typeface="Meiryo UI" panose="020B0604030504040204" pitchFamily="50" charset="-128"/>
            </a:rPr>
            <a:t>の内容を変更します。</a:t>
          </a:r>
          <a:endParaRPr kumimoji="1" lang="en-US" altLang="ja-JP" sz="1200">
            <a:latin typeface="Meiryo UI" panose="020B0604030504040204" pitchFamily="50" charset="-128"/>
            <a:ea typeface="Meiryo UI" panose="020B0604030504040204" pitchFamily="50" charset="-128"/>
          </a:endParaRPr>
        </a:p>
        <a:p>
          <a:r>
            <a:rPr kumimoji="1" lang="en-US" altLang="ja-JP" sz="1200">
              <a:latin typeface="Meiryo UI" panose="020B0604030504040204" pitchFamily="50" charset="-128"/>
              <a:ea typeface="Meiryo UI" panose="020B0604030504040204" pitchFamily="50" charset="-128"/>
            </a:rPr>
            <a:t>2.</a:t>
          </a:r>
          <a:r>
            <a:rPr kumimoji="1" lang="ja-JP" altLang="en-US" sz="1200">
              <a:latin typeface="Meiryo UI" panose="020B0604030504040204" pitchFamily="50" charset="-128"/>
              <a:ea typeface="Meiryo UI" panose="020B0604030504040204" pitchFamily="50" charset="-128"/>
            </a:rPr>
            <a:t>入力欄</a:t>
          </a:r>
          <a:r>
            <a:rPr kumimoji="1" lang="en-US" altLang="ja-JP" sz="1200">
              <a:latin typeface="Meiryo UI" panose="020B0604030504040204" pitchFamily="50" charset="-128"/>
              <a:ea typeface="Meiryo UI" panose="020B0604030504040204" pitchFamily="50" charset="-128"/>
            </a:rPr>
            <a:t>C3</a:t>
          </a:r>
          <a:r>
            <a:rPr kumimoji="1" lang="ja-JP" altLang="en-US" sz="1200">
              <a:latin typeface="Meiryo UI" panose="020B0604030504040204" pitchFamily="50" charset="-128"/>
              <a:ea typeface="Meiryo UI" panose="020B0604030504040204" pitchFamily="50" charset="-128"/>
            </a:rPr>
            <a:t>を変更してください。</a:t>
          </a:r>
          <a:r>
            <a:rPr kumimoji="1" lang="en-US" altLang="ja-JP" sz="1200">
              <a:latin typeface="Meiryo UI" panose="020B0604030504040204" pitchFamily="50" charset="-128"/>
              <a:ea typeface="Meiryo UI" panose="020B0604030504040204" pitchFamily="50" charset="-128"/>
            </a:rPr>
            <a:t>(</a:t>
          </a:r>
          <a:r>
            <a:rPr kumimoji="1" lang="ja-JP" altLang="en-US" sz="1200">
              <a:latin typeface="Meiryo UI" panose="020B0604030504040204" pitchFamily="50" charset="-128"/>
              <a:ea typeface="Meiryo UI" panose="020B0604030504040204" pitchFamily="50" charset="-128"/>
            </a:rPr>
            <a:t>既に使用した値は不可</a:t>
          </a:r>
          <a:r>
            <a:rPr kumimoji="1" lang="en-US" altLang="ja-JP" sz="1200">
              <a:latin typeface="Meiryo UI" panose="020B0604030504040204" pitchFamily="50" charset="-128"/>
              <a:ea typeface="Meiryo UI" panose="020B0604030504040204" pitchFamily="50" charset="-128"/>
            </a:rPr>
            <a:t>)</a:t>
          </a:r>
        </a:p>
        <a:p>
          <a:r>
            <a:rPr kumimoji="1" lang="en-US" altLang="ja-JP" sz="1200">
              <a:latin typeface="Meiryo UI" panose="020B0604030504040204" pitchFamily="50" charset="-128"/>
              <a:ea typeface="Meiryo UI" panose="020B0604030504040204" pitchFamily="50" charset="-128"/>
            </a:rPr>
            <a:t>3.</a:t>
          </a:r>
          <a:r>
            <a:rPr kumimoji="1" lang="ja-JP" altLang="en-US" sz="1200">
              <a:latin typeface="Meiryo UI" panose="020B0604030504040204" pitchFamily="50" charset="-128"/>
              <a:ea typeface="Meiryo UI" panose="020B0604030504040204" pitchFamily="50" charset="-128"/>
            </a:rPr>
            <a:t>シートの</a:t>
          </a:r>
          <a:r>
            <a:rPr kumimoji="1" lang="en-US" altLang="ja-JP" sz="1200">
              <a:latin typeface="Meiryo UI" panose="020B0604030504040204" pitchFamily="50" charset="-128"/>
              <a:ea typeface="Meiryo UI" panose="020B0604030504040204" pitchFamily="50" charset="-128"/>
            </a:rPr>
            <a:t>43</a:t>
          </a:r>
          <a:r>
            <a:rPr kumimoji="1" lang="ja-JP" altLang="en-US" sz="1200">
              <a:latin typeface="Meiryo UI" panose="020B0604030504040204" pitchFamily="50" charset="-128"/>
              <a:ea typeface="Meiryo UI" panose="020B0604030504040204" pitchFamily="50" charset="-128"/>
            </a:rPr>
            <a:t>行以降に、発注された注文一覧が表示されます。</a:t>
          </a:r>
        </a:p>
      </xdr:txBody>
    </xdr:sp>
    <xdr:clientData/>
  </xdr:twoCellAnchor>
  <xdr:twoCellAnchor>
    <xdr:from>
      <xdr:col>4</xdr:col>
      <xdr:colOff>1146706</xdr:colOff>
      <xdr:row>1</xdr:row>
      <xdr:rowOff>32807</xdr:rowOff>
    </xdr:from>
    <xdr:to>
      <xdr:col>5</xdr:col>
      <xdr:colOff>1466852</xdr:colOff>
      <xdr:row>11</xdr:row>
      <xdr:rowOff>95250</xdr:rowOff>
    </xdr:to>
    <xdr:sp macro="" textlink="">
      <xdr:nvSpPr>
        <xdr:cNvPr id="8" name="テキスト ボックス 7">
          <a:extLst>
            <a:ext uri="{FF2B5EF4-FFF2-40B4-BE49-F238E27FC236}">
              <a16:creationId xmlns:a16="http://schemas.microsoft.com/office/drawing/2014/main" id="{CA9F7CF4-7D92-4357-A7EE-610EDC202448}"/>
            </a:ext>
          </a:extLst>
        </xdr:cNvPr>
        <xdr:cNvSpPr txBox="1"/>
      </xdr:nvSpPr>
      <xdr:spPr>
        <a:xfrm>
          <a:off x="8946623" y="1323974"/>
          <a:ext cx="4818062" cy="2496609"/>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Meiryo UI" panose="020B0604030504040204" pitchFamily="50" charset="-128"/>
              <a:ea typeface="Meiryo UI" panose="020B0604030504040204" pitchFamily="50" charset="-128"/>
            </a:rPr>
            <a:t>■使用方法</a:t>
          </a:r>
          <a:r>
            <a:rPr kumimoji="1" lang="en-US" altLang="ja-JP" sz="1200">
              <a:latin typeface="Meiryo UI" panose="020B0604030504040204" pitchFamily="50" charset="-128"/>
              <a:ea typeface="Meiryo UI" panose="020B0604030504040204" pitchFamily="50" charset="-128"/>
            </a:rPr>
            <a:t>(</a:t>
          </a:r>
          <a:r>
            <a:rPr kumimoji="1" lang="ja-JP" altLang="en-US" sz="1200" b="1" u="sng">
              <a:latin typeface="Meiryo UI" panose="020B0604030504040204" pitchFamily="50" charset="-128"/>
              <a:ea typeface="Meiryo UI" panose="020B0604030504040204" pitchFamily="50" charset="-128"/>
            </a:rPr>
            <a:t>他のシート内</a:t>
          </a:r>
          <a:r>
            <a:rPr kumimoji="1" lang="ja-JP" altLang="en-US" sz="1200">
              <a:latin typeface="Meiryo UI" panose="020B0604030504040204" pitchFamily="50" charset="-128"/>
              <a:ea typeface="Meiryo UI" panose="020B0604030504040204" pitchFamily="50" charset="-128"/>
            </a:rPr>
            <a:t>で発注式を使用する場合</a:t>
          </a:r>
          <a:r>
            <a:rPr kumimoji="1" lang="en-US" altLang="ja-JP" sz="1200">
              <a:latin typeface="Meiryo UI" panose="020B0604030504040204" pitchFamily="50" charset="-128"/>
              <a:ea typeface="Meiryo UI" panose="020B0604030504040204" pitchFamily="50" charset="-128"/>
            </a:rPr>
            <a:t>)</a:t>
          </a:r>
        </a:p>
        <a:p>
          <a:r>
            <a:rPr kumimoji="1" lang="en-US" altLang="ja-JP" sz="1200" b="1">
              <a:solidFill>
                <a:srgbClr val="FF0000"/>
              </a:solidFill>
              <a:latin typeface="Meiryo UI" panose="020B0604030504040204" pitchFamily="50" charset="-128"/>
              <a:ea typeface="Meiryo UI" panose="020B0604030504040204" pitchFamily="50" charset="-128"/>
            </a:rPr>
            <a:t>※C3~C13</a:t>
          </a:r>
          <a:r>
            <a:rPr kumimoji="1" lang="ja-JP" altLang="en-US" sz="1200" b="1">
              <a:solidFill>
                <a:srgbClr val="FF0000"/>
              </a:solidFill>
              <a:latin typeface="Meiryo UI" panose="020B0604030504040204" pitchFamily="50" charset="-128"/>
              <a:ea typeface="Meiryo UI" panose="020B0604030504040204" pitchFamily="50" charset="-128"/>
            </a:rPr>
            <a:t>をお客様ご自身で書き換えることでご使用いただけます。</a:t>
          </a:r>
          <a:endParaRPr kumimoji="1" lang="en-US" altLang="ja-JP" sz="1200" b="1">
            <a:solidFill>
              <a:srgbClr val="FF0000"/>
            </a:solidFill>
            <a:latin typeface="Meiryo UI" panose="020B0604030504040204" pitchFamily="50" charset="-128"/>
            <a:ea typeface="Meiryo UI" panose="020B0604030504040204" pitchFamily="50" charset="-128"/>
          </a:endParaRPr>
        </a:p>
        <a:p>
          <a:r>
            <a:rPr kumimoji="1" lang="en-US" altLang="ja-JP" sz="1200" b="1">
              <a:solidFill>
                <a:srgbClr val="FF0000"/>
              </a:solidFill>
              <a:latin typeface="Meiryo UI" panose="020B0604030504040204" pitchFamily="50" charset="-128"/>
              <a:ea typeface="Meiryo UI" panose="020B0604030504040204" pitchFamily="50" charset="-128"/>
            </a:rPr>
            <a:t>※</a:t>
          </a:r>
          <a:r>
            <a:rPr kumimoji="1" lang="ja-JP" altLang="en-US" sz="1200" b="1">
              <a:solidFill>
                <a:srgbClr val="FF0000"/>
              </a:solidFill>
              <a:latin typeface="Meiryo UI" panose="020B0604030504040204" pitchFamily="50" charset="-128"/>
              <a:ea typeface="Meiryo UI" panose="020B0604030504040204" pitchFamily="50" charset="-128"/>
            </a:rPr>
            <a:t>発注式の先頭に</a:t>
          </a:r>
          <a:r>
            <a:rPr kumimoji="1" lang="en-US" altLang="ja-JP" sz="1200" b="1">
              <a:solidFill>
                <a:srgbClr val="FF0000"/>
              </a:solidFill>
              <a:latin typeface="Meiryo UI" panose="020B0604030504040204" pitchFamily="50" charset="-128"/>
              <a:ea typeface="Meiryo UI" panose="020B0604030504040204" pitchFamily="50" charset="-128"/>
            </a:rPr>
            <a:t>=</a:t>
          </a:r>
          <a:r>
            <a:rPr kumimoji="1" lang="ja-JP" altLang="en-US" sz="1200" b="1">
              <a:solidFill>
                <a:srgbClr val="FF0000"/>
              </a:solidFill>
              <a:latin typeface="Meiryo UI" panose="020B0604030504040204" pitchFamily="50" charset="-128"/>
              <a:ea typeface="Meiryo UI" panose="020B0604030504040204" pitchFamily="50" charset="-128"/>
            </a:rPr>
            <a:t>をつける前に入力項目を書き換えてください</a:t>
          </a:r>
          <a:r>
            <a:rPr kumimoji="1" lang="en-US" altLang="ja-JP" sz="1200" b="1">
              <a:solidFill>
                <a:srgbClr val="FF0000"/>
              </a:solidFill>
              <a:latin typeface="Meiryo UI" panose="020B0604030504040204" pitchFamily="50" charset="-128"/>
              <a:ea typeface="Meiryo UI" panose="020B0604030504040204" pitchFamily="50" charset="-128"/>
            </a:rPr>
            <a:t>(C3~C13)</a:t>
          </a:r>
        </a:p>
        <a:p>
          <a:r>
            <a:rPr kumimoji="1" lang="en-US" altLang="ja-JP" sz="1200">
              <a:latin typeface="Meiryo UI" panose="020B0604030504040204" pitchFamily="50" charset="-128"/>
              <a:ea typeface="Meiryo UI" panose="020B0604030504040204" pitchFamily="50" charset="-128"/>
            </a:rPr>
            <a:t>1.</a:t>
          </a:r>
          <a:r>
            <a:rPr kumimoji="1" lang="ja-JP" altLang="en-US" sz="1200">
              <a:latin typeface="Meiryo UI" panose="020B0604030504040204" pitchFamily="50" charset="-128"/>
              <a:ea typeface="Meiryo UI" panose="020B0604030504040204" pitchFamily="50" charset="-128"/>
            </a:rPr>
            <a:t>発注式をコピーしてください。</a:t>
          </a:r>
          <a:endParaRPr kumimoji="1" lang="en-US" altLang="ja-JP" sz="1200">
            <a:latin typeface="Meiryo UI" panose="020B0604030504040204" pitchFamily="50" charset="-128"/>
            <a:ea typeface="Meiryo UI" panose="020B0604030504040204" pitchFamily="50" charset="-128"/>
          </a:endParaRPr>
        </a:p>
        <a:p>
          <a:r>
            <a:rPr kumimoji="1" lang="en-US" altLang="ja-JP" sz="1200">
              <a:latin typeface="Meiryo UI" panose="020B0604030504040204" pitchFamily="50" charset="-128"/>
              <a:ea typeface="Meiryo UI" panose="020B0604030504040204" pitchFamily="50" charset="-128"/>
            </a:rPr>
            <a:t>2.</a:t>
          </a:r>
          <a:r>
            <a:rPr kumimoji="1" lang="ja-JP" altLang="en-US" sz="1200">
              <a:latin typeface="Meiryo UI" panose="020B0604030504040204" pitchFamily="50" charset="-128"/>
              <a:ea typeface="Meiryo UI" panose="020B0604030504040204" pitchFamily="50" charset="-128"/>
            </a:rPr>
            <a:t>任意のセルに</a:t>
          </a:r>
          <a:r>
            <a:rPr kumimoji="1" lang="ja-JP" altLang="en-US" sz="1200" b="1">
              <a:latin typeface="Meiryo UI" panose="020B0604030504040204" pitchFamily="50" charset="-128"/>
              <a:ea typeface="Meiryo UI" panose="020B0604030504040204" pitchFamily="50" charset="-128"/>
            </a:rPr>
            <a:t>値貼り</a:t>
          </a:r>
          <a:r>
            <a:rPr kumimoji="1" lang="ja-JP" altLang="en-US" sz="1200">
              <a:latin typeface="Meiryo UI" panose="020B0604030504040204" pitchFamily="50" charset="-128"/>
              <a:ea typeface="Meiryo UI" panose="020B0604030504040204" pitchFamily="50" charset="-128"/>
            </a:rPr>
            <a:t>で貼り付け、</a:t>
          </a:r>
          <a:r>
            <a:rPr kumimoji="1" lang="ja-JP" altLang="en-US" sz="1200" b="1">
              <a:latin typeface="Meiryo UI" panose="020B0604030504040204" pitchFamily="50" charset="-128"/>
              <a:ea typeface="Meiryo UI" panose="020B0604030504040204" pitchFamily="50" charset="-128"/>
            </a:rPr>
            <a:t>発注式内</a:t>
          </a:r>
          <a:r>
            <a:rPr kumimoji="1" lang="ja-JP" altLang="en-US" sz="1200">
              <a:latin typeface="Meiryo UI" panose="020B0604030504040204" pitchFamily="50" charset="-128"/>
              <a:ea typeface="Meiryo UI" panose="020B0604030504040204" pitchFamily="50" charset="-128"/>
            </a:rPr>
            <a:t>の入力項目を書き換えてください。</a:t>
          </a:r>
          <a:r>
            <a:rPr kumimoji="1" lang="en-US" altLang="ja-JP" sz="1200">
              <a:latin typeface="Meiryo UI" panose="020B0604030504040204" pitchFamily="50" charset="-128"/>
              <a:ea typeface="Meiryo UI" panose="020B0604030504040204" pitchFamily="50" charset="-128"/>
            </a:rPr>
            <a:t>(C3~C12)</a:t>
          </a:r>
        </a:p>
        <a:p>
          <a:r>
            <a:rPr kumimoji="1" lang="en-US" altLang="ja-JP" sz="1200">
              <a:latin typeface="Meiryo UI" panose="020B0604030504040204" pitchFamily="50" charset="-128"/>
              <a:ea typeface="Meiryo UI" panose="020B0604030504040204" pitchFamily="50" charset="-128"/>
            </a:rPr>
            <a:t>3.</a:t>
          </a:r>
          <a:r>
            <a:rPr kumimoji="1" lang="ja-JP" altLang="en-US" sz="1200" b="1">
              <a:latin typeface="Meiryo UI" panose="020B0604030504040204" pitchFamily="50" charset="-128"/>
              <a:ea typeface="Meiryo UI" panose="020B0604030504040204" pitchFamily="50" charset="-128"/>
            </a:rPr>
            <a:t>発注式内</a:t>
          </a:r>
          <a:r>
            <a:rPr kumimoji="1" lang="ja-JP" altLang="en-US" sz="1200">
              <a:latin typeface="Meiryo UI" panose="020B0604030504040204" pitchFamily="50" charset="-128"/>
              <a:ea typeface="Meiryo UI" panose="020B0604030504040204" pitchFamily="50" charset="-128"/>
            </a:rPr>
            <a:t>の</a:t>
          </a:r>
          <a:r>
            <a:rPr kumimoji="1" lang="en-US" altLang="ja-JP" sz="1200">
              <a:latin typeface="Meiryo UI" panose="020B0604030504040204" pitchFamily="50" charset="-128"/>
              <a:ea typeface="Meiryo UI" panose="020B0604030504040204" pitchFamily="50" charset="-128"/>
            </a:rPr>
            <a:t>C13</a:t>
          </a:r>
          <a:r>
            <a:rPr kumimoji="1" lang="ja-JP" altLang="en-US" sz="1200">
              <a:latin typeface="Meiryo UI" panose="020B0604030504040204" pitchFamily="50" charset="-128"/>
              <a:ea typeface="Meiryo UI" panose="020B0604030504040204" pitchFamily="50" charset="-128"/>
            </a:rPr>
            <a:t>を</a:t>
          </a:r>
          <a:r>
            <a:rPr kumimoji="1" lang="en-US" altLang="ja-JP" sz="1200">
              <a:latin typeface="Meiryo UI" panose="020B0604030504040204" pitchFamily="50" charset="-128"/>
              <a:ea typeface="Meiryo UI" panose="020B0604030504040204" pitchFamily="50" charset="-128"/>
            </a:rPr>
            <a:t>TRUE</a:t>
          </a:r>
          <a:r>
            <a:rPr kumimoji="1" lang="ja-JP" altLang="en-US" sz="1200">
              <a:latin typeface="Meiryo UI" panose="020B0604030504040204" pitchFamily="50" charset="-128"/>
              <a:ea typeface="Meiryo UI" panose="020B0604030504040204" pitchFamily="50" charset="-128"/>
            </a:rPr>
            <a:t>に書き換えてください。</a:t>
          </a:r>
          <a:endParaRPr kumimoji="1" lang="en-US" altLang="ja-JP" sz="1200">
            <a:latin typeface="Meiryo UI" panose="020B0604030504040204" pitchFamily="50" charset="-128"/>
            <a:ea typeface="Meiryo UI" panose="020B0604030504040204" pitchFamily="50" charset="-128"/>
          </a:endParaRPr>
        </a:p>
        <a:p>
          <a:r>
            <a:rPr kumimoji="1" lang="en-US" altLang="ja-JP" sz="1200">
              <a:latin typeface="Meiryo UI" panose="020B0604030504040204" pitchFamily="50" charset="-128"/>
              <a:ea typeface="Meiryo UI" panose="020B0604030504040204" pitchFamily="50" charset="-128"/>
            </a:rPr>
            <a:t>4.</a:t>
          </a:r>
          <a:r>
            <a:rPr kumimoji="1" lang="ja-JP" altLang="en-US" sz="1200">
              <a:latin typeface="Meiryo UI" panose="020B0604030504040204" pitchFamily="50" charset="-128"/>
              <a:ea typeface="Meiryo UI" panose="020B0604030504040204" pitchFamily="50" charset="-128"/>
            </a:rPr>
            <a:t>先頭に</a:t>
          </a:r>
          <a:r>
            <a:rPr kumimoji="1" lang="en-US" altLang="ja-JP" sz="1200">
              <a:latin typeface="Meiryo UI" panose="020B0604030504040204" pitchFamily="50" charset="-128"/>
              <a:ea typeface="Meiryo UI" panose="020B0604030504040204" pitchFamily="50" charset="-128"/>
            </a:rPr>
            <a:t>=</a:t>
          </a:r>
          <a:r>
            <a:rPr kumimoji="1" lang="ja-JP" altLang="en-US" sz="1200">
              <a:latin typeface="Meiryo UI" panose="020B0604030504040204" pitchFamily="50" charset="-128"/>
              <a:ea typeface="Meiryo UI" panose="020B0604030504040204" pitchFamily="50" charset="-128"/>
            </a:rPr>
            <a:t>をつけると発注されます。</a:t>
          </a:r>
          <a:endParaRPr kumimoji="1" lang="en-US" altLang="ja-JP" sz="1200">
            <a:latin typeface="Meiryo UI" panose="020B0604030504040204" pitchFamily="50" charset="-128"/>
            <a:ea typeface="Meiryo UI" panose="020B0604030504040204" pitchFamily="50" charset="-128"/>
          </a:endParaRPr>
        </a:p>
      </xdr:txBody>
    </xdr:sp>
    <xdr:clientData/>
  </xdr:twoCellAnchor>
  <xdr:twoCellAnchor>
    <xdr:from>
      <xdr:col>5</xdr:col>
      <xdr:colOff>1566066</xdr:colOff>
      <xdr:row>1</xdr:row>
      <xdr:rowOff>17198</xdr:rowOff>
    </xdr:from>
    <xdr:to>
      <xdr:col>8</xdr:col>
      <xdr:colOff>359832</xdr:colOff>
      <xdr:row>13</xdr:row>
      <xdr:rowOff>201084</xdr:rowOff>
    </xdr:to>
    <xdr:sp macro="" textlink="">
      <xdr:nvSpPr>
        <xdr:cNvPr id="9" name="テキスト ボックス 8">
          <a:extLst>
            <a:ext uri="{FF2B5EF4-FFF2-40B4-BE49-F238E27FC236}">
              <a16:creationId xmlns:a16="http://schemas.microsoft.com/office/drawing/2014/main" id="{C9D9FBE3-DA4B-44D7-9452-68E69E21109C}"/>
            </a:ext>
          </a:extLst>
        </xdr:cNvPr>
        <xdr:cNvSpPr txBox="1"/>
      </xdr:nvSpPr>
      <xdr:spPr>
        <a:xfrm>
          <a:off x="13863899" y="1308365"/>
          <a:ext cx="5831683" cy="3104886"/>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latin typeface="Meiryo UI" panose="020B0604030504040204" pitchFamily="50" charset="-128"/>
              <a:ea typeface="Meiryo UI" panose="020B0604030504040204" pitchFamily="50" charset="-128"/>
            </a:rPr>
            <a:t>サンプルシート使用上の注意事項</a:t>
          </a:r>
          <a:endParaRPr kumimoji="1" lang="en-US" altLang="ja-JP" sz="1200" b="1">
            <a:latin typeface="Meiryo UI" panose="020B0604030504040204" pitchFamily="50" charset="-128"/>
            <a:ea typeface="Meiryo UI" panose="020B0604030504040204" pitchFamily="50" charset="-128"/>
          </a:endParaRPr>
        </a:p>
        <a:p>
          <a:r>
            <a:rPr kumimoji="1" lang="ja-JP" altLang="en-US" sz="1200" b="1">
              <a:solidFill>
                <a:srgbClr val="FF0000"/>
              </a:solidFill>
              <a:latin typeface="Meiryo UI" panose="020B0604030504040204" pitchFamily="50" charset="-128"/>
              <a:ea typeface="Meiryo UI" panose="020B0604030504040204" pitchFamily="50" charset="-128"/>
            </a:rPr>
            <a:t>・シートを閉じる際は入力欄</a:t>
          </a:r>
          <a:r>
            <a:rPr kumimoji="1" lang="en-US" altLang="ja-JP" sz="1200" b="1">
              <a:solidFill>
                <a:srgbClr val="FF0000"/>
              </a:solidFill>
              <a:latin typeface="Meiryo UI" panose="020B0604030504040204" pitchFamily="50" charset="-128"/>
              <a:ea typeface="Meiryo UI" panose="020B0604030504040204" pitchFamily="50" charset="-128"/>
            </a:rPr>
            <a:t>C13</a:t>
          </a:r>
          <a:r>
            <a:rPr kumimoji="1" lang="ja-JP" altLang="en-US" sz="1200" b="1">
              <a:solidFill>
                <a:srgbClr val="FF0000"/>
              </a:solidFill>
              <a:latin typeface="Meiryo UI" panose="020B0604030504040204" pitchFamily="50" charset="-128"/>
              <a:ea typeface="Meiryo UI" panose="020B0604030504040204" pitchFamily="50" charset="-128"/>
            </a:rPr>
            <a:t>を</a:t>
          </a:r>
          <a:r>
            <a:rPr kumimoji="1" lang="en-US" altLang="ja-JP" sz="1200" b="1">
              <a:solidFill>
                <a:srgbClr val="FF0000"/>
              </a:solidFill>
              <a:latin typeface="Meiryo UI" panose="020B0604030504040204" pitchFamily="50" charset="-128"/>
              <a:ea typeface="Meiryo UI" panose="020B0604030504040204" pitchFamily="50" charset="-128"/>
            </a:rPr>
            <a:t>TRUE→FALSE</a:t>
          </a:r>
          <a:r>
            <a:rPr kumimoji="1" lang="ja-JP" altLang="en-US" sz="1200" b="1">
              <a:solidFill>
                <a:srgbClr val="FF0000"/>
              </a:solidFill>
              <a:latin typeface="Meiryo UI" panose="020B0604030504040204" pitchFamily="50" charset="-128"/>
              <a:ea typeface="Meiryo UI" panose="020B0604030504040204" pitchFamily="50" charset="-128"/>
            </a:rPr>
            <a:t>にしてください。</a:t>
          </a:r>
          <a:r>
            <a:rPr kumimoji="1" lang="en-US" altLang="ja-JP" sz="1200" b="1">
              <a:solidFill>
                <a:srgbClr val="FF0000"/>
              </a:solidFill>
              <a:latin typeface="Meiryo UI" panose="020B0604030504040204" pitchFamily="50" charset="-128"/>
              <a:ea typeface="Meiryo UI" panose="020B0604030504040204" pitchFamily="50" charset="-128"/>
            </a:rPr>
            <a:t>TRUE</a:t>
          </a:r>
          <a:r>
            <a:rPr kumimoji="1" lang="ja-JP" altLang="en-US" sz="1200" b="1">
              <a:solidFill>
                <a:srgbClr val="FF0000"/>
              </a:solidFill>
              <a:latin typeface="Meiryo UI" panose="020B0604030504040204" pitchFamily="50" charset="-128"/>
              <a:ea typeface="Meiryo UI" panose="020B0604030504040204" pitchFamily="50" charset="-128"/>
            </a:rPr>
            <a:t>のままシートを再起動すると、発注設定を完了した時点で自動的に発注が行われます。</a:t>
          </a:r>
          <a:endParaRPr kumimoji="1" lang="en-US" altLang="ja-JP" sz="1200" b="1">
            <a:solidFill>
              <a:srgbClr val="FF0000"/>
            </a:solidFill>
            <a:latin typeface="Meiryo UI" panose="020B0604030504040204" pitchFamily="50" charset="-128"/>
            <a:ea typeface="Meiryo UI" panose="020B0604030504040204" pitchFamily="50" charset="-128"/>
          </a:endParaRPr>
        </a:p>
        <a:p>
          <a:r>
            <a:rPr kumimoji="1" lang="ja-JP" altLang="en-US" sz="1200">
              <a:latin typeface="Meiryo UI" panose="020B0604030504040204" pitchFamily="50" charset="-128"/>
              <a:ea typeface="Meiryo UI" panose="020B0604030504040204" pitchFamily="50" charset="-128"/>
            </a:rPr>
            <a:t>・当サンプルシートは、特定の銘柄や商品の勧誘や売買の推奨等を目的としたものではありません。</a:t>
          </a:r>
          <a:endParaRPr kumimoji="1" lang="en-US" altLang="ja-JP" sz="1200">
            <a:latin typeface="Meiryo UI" panose="020B0604030504040204" pitchFamily="50" charset="-128"/>
            <a:ea typeface="Meiryo UI" panose="020B0604030504040204" pitchFamily="50" charset="-128"/>
          </a:endParaRPr>
        </a:p>
        <a:p>
          <a:r>
            <a:rPr kumimoji="1" lang="ja-JP" altLang="en-US" sz="1200">
              <a:latin typeface="Meiryo UI" panose="020B0604030504040204" pitchFamily="50" charset="-128"/>
              <a:ea typeface="Meiryo UI" panose="020B0604030504040204" pitchFamily="50" charset="-128"/>
            </a:rPr>
            <a:t>・当サンプルシートは、株式全般の推奨や株価動向の上昇または下落を示唆するものではありません。</a:t>
          </a:r>
          <a:endParaRPr kumimoji="1" lang="en-US" altLang="ja-JP" sz="1200">
            <a:latin typeface="Meiryo UI" panose="020B0604030504040204" pitchFamily="50" charset="-128"/>
            <a:ea typeface="Meiryo UI" panose="020B0604030504040204" pitchFamily="50" charset="-128"/>
          </a:endParaRPr>
        </a:p>
        <a:p>
          <a:r>
            <a:rPr kumimoji="1" lang="ja-JP" altLang="en-US" sz="1200">
              <a:latin typeface="Meiryo UI" panose="020B0604030504040204" pitchFamily="50" charset="-128"/>
              <a:ea typeface="Meiryo UI" panose="020B0604030504040204" pitchFamily="50" charset="-128"/>
            </a:rPr>
            <a:t>・投資にあたっての最終判断はお客様ご自身でお願いいたします。</a:t>
          </a:r>
          <a:endParaRPr kumimoji="1" lang="en-US" altLang="ja-JP" sz="1200">
            <a:latin typeface="Meiryo UI" panose="020B0604030504040204" pitchFamily="50" charset="-128"/>
            <a:ea typeface="Meiryo UI" panose="020B0604030504040204" pitchFamily="50" charset="-128"/>
          </a:endParaRPr>
        </a:p>
        <a:p>
          <a:r>
            <a:rPr kumimoji="1" lang="ja-JP" altLang="en-US" sz="1200">
              <a:latin typeface="Meiryo UI" panose="020B0604030504040204" pitchFamily="50" charset="-128"/>
              <a:ea typeface="Meiryo UI" panose="020B0604030504040204" pitchFamily="50" charset="-128"/>
            </a:rPr>
            <a:t>・「注文管理</a:t>
          </a:r>
          <a:r>
            <a:rPr kumimoji="1" lang="en-US" altLang="ja-JP" sz="1200">
              <a:latin typeface="Meiryo UI" panose="020B0604030504040204" pitchFamily="50" charset="-128"/>
              <a:ea typeface="Meiryo UI" panose="020B0604030504040204" pitchFamily="50" charset="-128"/>
            </a:rPr>
            <a:t>ID</a:t>
          </a:r>
          <a:r>
            <a:rPr kumimoji="1" lang="ja-JP" altLang="en-US" sz="1200">
              <a:latin typeface="Meiryo UI" panose="020B0604030504040204" pitchFamily="50" charset="-128"/>
              <a:ea typeface="Meiryo UI" panose="020B0604030504040204" pitchFamily="50" charset="-128"/>
            </a:rPr>
            <a:t>（</a:t>
          </a:r>
          <a:r>
            <a:rPr kumimoji="1" lang="en-US" altLang="ja-JP" sz="1200">
              <a:latin typeface="Meiryo UI" panose="020B0604030504040204" pitchFamily="50" charset="-128"/>
              <a:ea typeface="Meiryo UI" panose="020B0604030504040204" pitchFamily="50" charset="-128"/>
            </a:rPr>
            <a:t>C3</a:t>
          </a:r>
          <a:r>
            <a:rPr kumimoji="1" lang="ja-JP" altLang="en-US" sz="1200">
              <a:latin typeface="Meiryo UI" panose="020B0604030504040204" pitchFamily="50" charset="-128"/>
              <a:ea typeface="Meiryo UI" panose="020B0604030504040204" pitchFamily="50" charset="-128"/>
            </a:rPr>
            <a:t>）」と注文一覧に表示される「注文</a:t>
          </a:r>
          <a:r>
            <a:rPr kumimoji="1" lang="en-US" altLang="ja-JP" sz="1200">
              <a:latin typeface="Meiryo UI" panose="020B0604030504040204" pitchFamily="50" charset="-128"/>
              <a:ea typeface="Meiryo UI" panose="020B0604030504040204" pitchFamily="50" charset="-128"/>
            </a:rPr>
            <a:t>ID</a:t>
          </a:r>
          <a:r>
            <a:rPr kumimoji="1" lang="ja-JP" altLang="en-US" sz="1200">
              <a:latin typeface="Meiryo UI" panose="020B0604030504040204" pitchFamily="50" charset="-128"/>
              <a:ea typeface="Meiryo UI" panose="020B0604030504040204" pitchFamily="50" charset="-128"/>
            </a:rPr>
            <a:t>」は同一ではありません。また、「注文管理</a:t>
          </a:r>
          <a:r>
            <a:rPr kumimoji="1" lang="en-US" altLang="ja-JP" sz="1200">
              <a:latin typeface="Meiryo UI" panose="020B0604030504040204" pitchFamily="50" charset="-128"/>
              <a:ea typeface="Meiryo UI" panose="020B0604030504040204" pitchFamily="50" charset="-128"/>
            </a:rPr>
            <a:t>ID</a:t>
          </a:r>
          <a:r>
            <a:rPr kumimoji="1" lang="ja-JP" altLang="en-US" sz="1200">
              <a:latin typeface="Meiryo UI" panose="020B0604030504040204" pitchFamily="50" charset="-128"/>
              <a:ea typeface="Meiryo UI" panose="020B0604030504040204" pitchFamily="50" charset="-128"/>
            </a:rPr>
            <a:t>（</a:t>
          </a:r>
          <a:r>
            <a:rPr kumimoji="1" lang="en-US" altLang="ja-JP" sz="1200">
              <a:latin typeface="Meiryo UI" panose="020B0604030504040204" pitchFamily="50" charset="-128"/>
              <a:ea typeface="Meiryo UI" panose="020B0604030504040204" pitchFamily="50" charset="-128"/>
            </a:rPr>
            <a:t>C3</a:t>
          </a:r>
          <a:r>
            <a:rPr kumimoji="1" lang="ja-JP" altLang="en-US" sz="1200">
              <a:latin typeface="Meiryo UI" panose="020B0604030504040204" pitchFamily="50" charset="-128"/>
              <a:ea typeface="Meiryo UI" panose="020B0604030504040204" pitchFamily="50" charset="-128"/>
            </a:rPr>
            <a:t>）」は注文一覧には表示されません。</a:t>
          </a:r>
          <a:endParaRPr kumimoji="1" lang="en-US" altLang="ja-JP" sz="1200">
            <a:latin typeface="Meiryo UI" panose="020B0604030504040204" pitchFamily="50" charset="-128"/>
            <a:ea typeface="Meiryo UI" panose="020B0604030504040204" pitchFamily="50" charset="-128"/>
          </a:endParaRPr>
        </a:p>
        <a:p>
          <a:r>
            <a:rPr kumimoji="1" lang="ja-JP" altLang="en-US" sz="1200">
              <a:latin typeface="Meiryo UI" panose="020B0604030504040204" pitchFamily="50" charset="-128"/>
              <a:ea typeface="Meiryo UI" panose="020B0604030504040204" pitchFamily="50" charset="-128"/>
            </a:rPr>
            <a:t>・既に使用した注文管理</a:t>
          </a:r>
          <a:r>
            <a:rPr kumimoji="1" lang="en-US" altLang="ja-JP" sz="1200">
              <a:latin typeface="Meiryo UI" panose="020B0604030504040204" pitchFamily="50" charset="-128"/>
              <a:ea typeface="Meiryo UI" panose="020B0604030504040204" pitchFamily="50" charset="-128"/>
            </a:rPr>
            <a:t>ID</a:t>
          </a:r>
          <a:r>
            <a:rPr kumimoji="1" lang="ja-JP" altLang="en-US" sz="1200">
              <a:latin typeface="Meiryo UI" panose="020B0604030504040204" pitchFamily="50" charset="-128"/>
              <a:ea typeface="Meiryo UI" panose="020B0604030504040204" pitchFamily="50" charset="-128"/>
            </a:rPr>
            <a:t>（</a:t>
          </a:r>
          <a:r>
            <a:rPr kumimoji="1" lang="en-US" altLang="ja-JP" sz="1200">
              <a:latin typeface="Meiryo UI" panose="020B0604030504040204" pitchFamily="50" charset="-128"/>
              <a:ea typeface="Meiryo UI" panose="020B0604030504040204" pitchFamily="50" charset="-128"/>
            </a:rPr>
            <a:t>C3</a:t>
          </a:r>
          <a:r>
            <a:rPr kumimoji="1" lang="ja-JP" altLang="en-US" sz="1200">
              <a:latin typeface="Meiryo UI" panose="020B0604030504040204" pitchFamily="50" charset="-128"/>
              <a:ea typeface="Meiryo UI" panose="020B0604030504040204" pitchFamily="50" charset="-128"/>
            </a:rPr>
            <a:t>）は使用できません。同じ注文管理</a:t>
          </a:r>
          <a:r>
            <a:rPr kumimoji="1" lang="en-US" altLang="ja-JP" sz="1200">
              <a:latin typeface="Meiryo UI" panose="020B0604030504040204" pitchFamily="50" charset="-128"/>
              <a:ea typeface="Meiryo UI" panose="020B0604030504040204" pitchFamily="50" charset="-128"/>
            </a:rPr>
            <a:t>ID</a:t>
          </a:r>
          <a:r>
            <a:rPr kumimoji="1" lang="ja-JP" altLang="en-US" sz="1200">
              <a:latin typeface="Meiryo UI" panose="020B0604030504040204" pitchFamily="50" charset="-128"/>
              <a:ea typeface="Meiryo UI" panose="020B0604030504040204" pitchFamily="50" charset="-128"/>
            </a:rPr>
            <a:t>をもう一度使うには</a:t>
          </a:r>
          <a:r>
            <a:rPr kumimoji="1" lang="en-US" altLang="ja-JP" sz="1200">
              <a:latin typeface="Meiryo UI" panose="020B0604030504040204" pitchFamily="50" charset="-128"/>
              <a:ea typeface="Meiryo UI" panose="020B0604030504040204" pitchFamily="50" charset="-128"/>
            </a:rPr>
            <a:t>Excel</a:t>
          </a:r>
          <a:r>
            <a:rPr kumimoji="1" lang="ja-JP" altLang="en-US" sz="1200">
              <a:latin typeface="Meiryo UI" panose="020B0604030504040204" pitchFamily="50" charset="-128"/>
              <a:ea typeface="Meiryo UI" panose="020B0604030504040204" pitchFamily="50" charset="-128"/>
            </a:rPr>
            <a:t>全体を終了し再起動する必要があります。</a:t>
          </a:r>
          <a:endParaRPr kumimoji="1" lang="en-US" altLang="ja-JP" sz="1200">
            <a:latin typeface="Meiryo UI" panose="020B0604030504040204" pitchFamily="50" charset="-128"/>
            <a:ea typeface="Meiryo UI" panose="020B0604030504040204" pitchFamily="50" charset="-128"/>
          </a:endParaRPr>
        </a:p>
      </xdr:txBody>
    </xdr:sp>
    <xdr:clientData/>
  </xdr:twoCellAnchor>
  <xdr:twoCellAnchor>
    <xdr:from>
      <xdr:col>4</xdr:col>
      <xdr:colOff>1449916</xdr:colOff>
      <xdr:row>0</xdr:row>
      <xdr:rowOff>666750</xdr:rowOff>
    </xdr:from>
    <xdr:to>
      <xdr:col>5</xdr:col>
      <xdr:colOff>455084</xdr:colOff>
      <xdr:row>0</xdr:row>
      <xdr:rowOff>910167</xdr:rowOff>
    </xdr:to>
    <xdr:sp macro="" textlink="">
      <xdr:nvSpPr>
        <xdr:cNvPr id="4" name="テキスト ボックス 3">
          <a:hlinkClick xmlns:r="http://schemas.openxmlformats.org/officeDocument/2006/relationships" r:id="rId1"/>
          <a:extLst>
            <a:ext uri="{FF2B5EF4-FFF2-40B4-BE49-F238E27FC236}">
              <a16:creationId xmlns:a16="http://schemas.microsoft.com/office/drawing/2014/main" id="{24DB6065-B15A-EB29-FC08-D7500DE371FD}"/>
            </a:ext>
          </a:extLst>
        </xdr:cNvPr>
        <xdr:cNvSpPr txBox="1"/>
      </xdr:nvSpPr>
      <xdr:spPr>
        <a:xfrm>
          <a:off x="9249833" y="666750"/>
          <a:ext cx="3503084" cy="2434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u="sng">
              <a:solidFill>
                <a:schemeClr val="tx2">
                  <a:lumMod val="75000"/>
                  <a:lumOff val="25000"/>
                </a:schemeClr>
              </a:solidFill>
            </a:rPr>
            <a:t>https://www.sbineotrade.jp/tool/api/operation.html</a:t>
          </a:r>
          <a:endParaRPr kumimoji="1" lang="ja-JP" altLang="en-US" sz="1100" b="1" u="sng">
            <a:solidFill>
              <a:schemeClr val="tx2">
                <a:lumMod val="75000"/>
                <a:lumOff val="25000"/>
              </a:schemeClr>
            </a:solidFill>
          </a:endParaRPr>
        </a:p>
      </xdr:txBody>
    </xdr:sp>
    <xdr:clientData/>
  </xdr:twoCellAnchor>
  <xdr:twoCellAnchor>
    <xdr:from>
      <xdr:col>4</xdr:col>
      <xdr:colOff>1947333</xdr:colOff>
      <xdr:row>0</xdr:row>
      <xdr:rowOff>931333</xdr:rowOff>
    </xdr:from>
    <xdr:to>
      <xdr:col>5</xdr:col>
      <xdr:colOff>952501</xdr:colOff>
      <xdr:row>0</xdr:row>
      <xdr:rowOff>1174750</xdr:rowOff>
    </xdr:to>
    <xdr:sp macro="" textlink="">
      <xdr:nvSpPr>
        <xdr:cNvPr id="5" name="テキスト ボックス 4">
          <a:hlinkClick xmlns:r="http://schemas.openxmlformats.org/officeDocument/2006/relationships" r:id="rId2"/>
          <a:extLst>
            <a:ext uri="{FF2B5EF4-FFF2-40B4-BE49-F238E27FC236}">
              <a16:creationId xmlns:a16="http://schemas.microsoft.com/office/drawing/2014/main" id="{81D0204B-171E-5642-DC84-336A38C0FA25}"/>
            </a:ext>
          </a:extLst>
        </xdr:cNvPr>
        <xdr:cNvSpPr txBox="1"/>
      </xdr:nvSpPr>
      <xdr:spPr>
        <a:xfrm>
          <a:off x="9747250" y="931333"/>
          <a:ext cx="3503084" cy="2434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u="sng">
              <a:solidFill>
                <a:schemeClr val="tx2">
                  <a:lumMod val="75000"/>
                  <a:lumOff val="25000"/>
                </a:schemeClr>
              </a:solidFill>
            </a:rPr>
            <a:t>https://www.sbineotrade.jp/seminar/</a:t>
          </a:r>
          <a:endParaRPr kumimoji="1" lang="ja-JP" altLang="en-US" sz="1100" b="1" u="sng">
            <a:solidFill>
              <a:schemeClr val="tx2">
                <a:lumMod val="75000"/>
                <a:lumOff val="25000"/>
              </a:schemeClr>
            </a:solidFill>
          </a:endParaRPr>
        </a:p>
      </xdr:txBody>
    </xdr:sp>
    <xdr:clientData/>
  </xdr:twoCellAnchor>
  <xdr:twoCellAnchor>
    <xdr:from>
      <xdr:col>3</xdr:col>
      <xdr:colOff>1862667</xdr:colOff>
      <xdr:row>1</xdr:row>
      <xdr:rowOff>111390</xdr:rowOff>
    </xdr:from>
    <xdr:to>
      <xdr:col>4</xdr:col>
      <xdr:colOff>455082</xdr:colOff>
      <xdr:row>2</xdr:row>
      <xdr:rowOff>52918</xdr:rowOff>
    </xdr:to>
    <xdr:sp macro="" textlink="">
      <xdr:nvSpPr>
        <xdr:cNvPr id="2" name="テキスト ボックス 1">
          <a:hlinkClick xmlns:r="http://schemas.openxmlformats.org/officeDocument/2006/relationships" r:id="rId3"/>
          <a:extLst>
            <a:ext uri="{FF2B5EF4-FFF2-40B4-BE49-F238E27FC236}">
              <a16:creationId xmlns:a16="http://schemas.microsoft.com/office/drawing/2014/main" id="{C84CA448-563E-487F-A962-D50EC4D437F0}"/>
            </a:ext>
          </a:extLst>
        </xdr:cNvPr>
        <xdr:cNvSpPr txBox="1"/>
      </xdr:nvSpPr>
      <xdr:spPr>
        <a:xfrm>
          <a:off x="4635500" y="1402557"/>
          <a:ext cx="3619499" cy="18494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u="sng">
              <a:solidFill>
                <a:schemeClr val="tx2">
                  <a:lumMod val="75000"/>
                  <a:lumOff val="25000"/>
                </a:schemeClr>
              </a:solidFill>
            </a:rPr>
            <a:t>https://www.sbineotrade.jp/tool/api/orderexpression.html                       </a:t>
          </a:r>
          <a:endParaRPr kumimoji="1" lang="ja-JP" altLang="en-US" sz="1100" b="1" u="sng">
            <a:solidFill>
              <a:schemeClr val="tx2">
                <a:lumMod val="75000"/>
                <a:lumOff val="25000"/>
              </a:schemeClr>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E708AC-7861-427C-AB8C-2EA14305B9F5}">
  <sheetPr codeName="Sheet1"/>
  <dimension ref="A1:F43"/>
  <sheetViews>
    <sheetView tabSelected="1" zoomScale="90" zoomScaleNormal="90" zoomScaleSheetLayoutView="90" workbookViewId="0">
      <pane ySplit="15" topLeftCell="A16" activePane="bottomLeft" state="frozen"/>
      <selection pane="bottomLeft" activeCell="A2" sqref="A2"/>
    </sheetView>
  </sheetViews>
  <sheetFormatPr defaultRowHeight="18.75" x14ac:dyDescent="0.4"/>
  <cols>
    <col min="1" max="1" width="9.5" customWidth="1"/>
    <col min="2" max="2" width="19.375" customWidth="1"/>
    <col min="3" max="3" width="9.875" customWidth="1"/>
    <col min="4" max="4" width="57.625" customWidth="1"/>
    <col min="5" max="5" width="103.625" customWidth="1"/>
    <col min="6" max="6" width="98.125" customWidth="1"/>
  </cols>
  <sheetData>
    <row r="1" spans="1:6" ht="94.5" customHeight="1" x14ac:dyDescent="0.4">
      <c r="A1" s="9"/>
      <c r="B1" s="16" t="s">
        <v>40</v>
      </c>
      <c r="C1" s="17"/>
      <c r="D1" s="14"/>
    </row>
    <row r="2" spans="1:6" x14ac:dyDescent="0.4">
      <c r="A2" s="9" t="s">
        <v>89</v>
      </c>
      <c r="B2" s="10" t="s">
        <v>44</v>
      </c>
      <c r="C2" s="6"/>
    </row>
    <row r="3" spans="1:6" x14ac:dyDescent="0.4">
      <c r="A3" s="9" t="s">
        <v>59</v>
      </c>
      <c r="B3" s="10" t="s">
        <v>18</v>
      </c>
      <c r="C3" s="6"/>
      <c r="F3" s="8"/>
    </row>
    <row r="4" spans="1:6" x14ac:dyDescent="0.4">
      <c r="A4" s="9" t="s">
        <v>60</v>
      </c>
      <c r="B4" s="10" t="s">
        <v>19</v>
      </c>
      <c r="C4" s="6"/>
      <c r="F4" s="8"/>
    </row>
    <row r="5" spans="1:6" x14ac:dyDescent="0.4">
      <c r="A5" s="9" t="s">
        <v>61</v>
      </c>
      <c r="B5" s="10" t="s">
        <v>20</v>
      </c>
      <c r="C5" s="6"/>
      <c r="F5" s="8"/>
    </row>
    <row r="6" spans="1:6" x14ac:dyDescent="0.4">
      <c r="A6" s="9" t="s">
        <v>62</v>
      </c>
      <c r="B6" s="10" t="s">
        <v>21</v>
      </c>
      <c r="C6" s="6"/>
      <c r="F6" s="8"/>
    </row>
    <row r="7" spans="1:6" x14ac:dyDescent="0.4">
      <c r="A7" s="9" t="s">
        <v>63</v>
      </c>
      <c r="B7" s="10" t="s">
        <v>23</v>
      </c>
      <c r="C7" s="6"/>
      <c r="F7" s="8"/>
    </row>
    <row r="8" spans="1:6" x14ac:dyDescent="0.4">
      <c r="A8" s="9" t="s">
        <v>64</v>
      </c>
      <c r="B8" s="10" t="s">
        <v>22</v>
      </c>
      <c r="C8" s="6"/>
      <c r="F8" s="8"/>
    </row>
    <row r="9" spans="1:6" x14ac:dyDescent="0.4">
      <c r="A9" s="9" t="s">
        <v>65</v>
      </c>
      <c r="B9" s="10" t="s">
        <v>24</v>
      </c>
      <c r="C9" s="6"/>
      <c r="F9" s="11"/>
    </row>
    <row r="10" spans="1:6" x14ac:dyDescent="0.4">
      <c r="A10" s="9" t="s">
        <v>66</v>
      </c>
      <c r="B10" s="10" t="s">
        <v>25</v>
      </c>
      <c r="C10" s="6"/>
      <c r="F10" s="8"/>
    </row>
    <row r="11" spans="1:6" x14ac:dyDescent="0.4">
      <c r="A11" s="9" t="s">
        <v>67</v>
      </c>
      <c r="B11" s="10" t="s">
        <v>87</v>
      </c>
      <c r="C11" s="6"/>
      <c r="F11" s="8"/>
    </row>
    <row r="12" spans="1:6" x14ac:dyDescent="0.4">
      <c r="A12" s="9" t="s">
        <v>68</v>
      </c>
      <c r="B12" s="10" t="s">
        <v>26</v>
      </c>
      <c r="C12" s="6"/>
      <c r="F12" s="8"/>
    </row>
    <row r="13" spans="1:6" x14ac:dyDescent="0.4">
      <c r="A13" s="9" t="s">
        <v>69</v>
      </c>
      <c r="B13" s="10" t="s">
        <v>43</v>
      </c>
      <c r="C13" s="6" t="b">
        <v>0</v>
      </c>
      <c r="E13" s="11"/>
      <c r="F13" s="8"/>
    </row>
    <row r="14" spans="1:6" x14ac:dyDescent="0.4">
      <c r="B14" s="7"/>
    </row>
    <row r="15" spans="1:6" x14ac:dyDescent="0.4">
      <c r="A15" s="5" t="s">
        <v>45</v>
      </c>
      <c r="B15" s="5" t="s">
        <v>5</v>
      </c>
      <c r="C15" s="5" t="s">
        <v>6</v>
      </c>
      <c r="D15" s="4" t="s">
        <v>41</v>
      </c>
      <c r="E15" s="5" t="s">
        <v>14</v>
      </c>
      <c r="F15" s="4" t="s">
        <v>42</v>
      </c>
    </row>
    <row r="16" spans="1:6" ht="31.5" customHeight="1" x14ac:dyDescent="0.4">
      <c r="A16" s="1">
        <v>1</v>
      </c>
      <c r="B16" s="2" t="s">
        <v>0</v>
      </c>
      <c r="C16" s="2" t="s">
        <v>7</v>
      </c>
      <c r="D16" s="2" t="s">
        <v>27</v>
      </c>
      <c r="E16" s="3" t="str" cm="1">
        <f t="array" ref="E16">IF(A16=C2,_xll.SNT.EqtyOrder(C3,C13,C4,3,0,C5,0,,1,1,,1),"SNT.EqtyOrder(C3,C13,C4,3,0,C5,0,,1,1,,1)")</f>
        <v>SNT.EqtyOrder(C3,C13,C4,3,0,C5,0,,1,1,,1)</v>
      </c>
      <c r="F16" s="6" t="s">
        <v>72</v>
      </c>
    </row>
    <row r="17" spans="1:6" ht="31.5" customHeight="1" x14ac:dyDescent="0.4">
      <c r="A17" s="1">
        <v>2</v>
      </c>
      <c r="B17" s="2" t="s">
        <v>0</v>
      </c>
      <c r="C17" s="2" t="s">
        <v>8</v>
      </c>
      <c r="D17" s="2" t="s">
        <v>28</v>
      </c>
      <c r="E17" s="3" t="str" cm="1">
        <f t="array" ref="E17">IF(A17=C2,_xll.SNT.EqtyOrder(C3,C13,C4,3,0,C5,0,,3,1,,1),"SNT.EqtyOrder(C3,C13,C4,3,0,C5,0,,3,1,,1)")</f>
        <v>SNT.EqtyOrder(C3,C13,C4,3,0,C5,0,,3,1,,1)</v>
      </c>
      <c r="F17" s="6" t="s">
        <v>72</v>
      </c>
    </row>
    <row r="18" spans="1:6" ht="31.5" customHeight="1" x14ac:dyDescent="0.4">
      <c r="A18" s="1">
        <v>3</v>
      </c>
      <c r="B18" s="2" t="s">
        <v>0</v>
      </c>
      <c r="C18" s="2" t="s">
        <v>9</v>
      </c>
      <c r="D18" s="2" t="s">
        <v>29</v>
      </c>
      <c r="E18" s="3" t="str" cm="1">
        <f t="array" ref="E18">IF(A18=C2,_xll.SNT.EqtyOrder(C3,C13,C4,3,0,C5,0,,4,1,,1),"SNT.EqtyOrder(C3,C13,C4,3,0,C5,0,,4,1,,1)")</f>
        <v>SNT.EqtyOrder(C3,C13,C4,3,0,C5,0,,4,1,,1)</v>
      </c>
      <c r="F18" s="6" t="s">
        <v>72</v>
      </c>
    </row>
    <row r="19" spans="1:6" ht="31.5" customHeight="1" x14ac:dyDescent="0.4">
      <c r="A19" s="1">
        <v>4</v>
      </c>
      <c r="B19" s="2" t="s">
        <v>0</v>
      </c>
      <c r="C19" s="2" t="s">
        <v>10</v>
      </c>
      <c r="D19" s="2" t="s">
        <v>30</v>
      </c>
      <c r="E19" s="3" t="str" cm="1">
        <f t="array" ref="E19">IF(A19=C2,_xll.SNT.EqtyOrder(C3,C13,C4,3,0,C5,0,,31,1,,1),"SNT.EqtyOrder(C3,C13,C4,3,0,C5,0,,31,1,,1)")</f>
        <v>SNT.EqtyOrder(C3,C13,C4,3,0,C5,0,,31,1,,1)</v>
      </c>
      <c r="F19" s="6" t="s">
        <v>72</v>
      </c>
    </row>
    <row r="20" spans="1:6" ht="31.5" customHeight="1" x14ac:dyDescent="0.4">
      <c r="A20" s="1">
        <v>5</v>
      </c>
      <c r="B20" s="2" t="s">
        <v>0</v>
      </c>
      <c r="C20" s="2" t="s">
        <v>11</v>
      </c>
      <c r="D20" s="2" t="s">
        <v>31</v>
      </c>
      <c r="E20" s="3" t="str" cm="1">
        <f t="array" ref="E20">IF(A20=C2,_xll.SNT.EqtyOrder(C3,C13,C4,3,0,C5,0,,8,1,,1),"SNT.EqtyOrder(C3,C13,C4,3,0,C5,0,,8,1,,1)")</f>
        <v>SNT.EqtyOrder(C3,C13,C4,3,0,C5,0,,8,1,,1)</v>
      </c>
      <c r="F20" s="6" t="s">
        <v>72</v>
      </c>
    </row>
    <row r="21" spans="1:6" ht="31.5" customHeight="1" x14ac:dyDescent="0.4">
      <c r="A21" s="1">
        <v>6</v>
      </c>
      <c r="B21" s="2" t="s">
        <v>1</v>
      </c>
      <c r="C21" s="2" t="s">
        <v>7</v>
      </c>
      <c r="D21" s="2" t="s">
        <v>32</v>
      </c>
      <c r="E21" s="3" t="str" cm="1">
        <f t="array" ref="E21">IF(A21=C2,_xll.SNT.EqtyOrder(C3,C13,C4,3,0,C5,1,C6,1,1,,1),"SNT.EqtyOrder(C3,C13,C4,3,0,C5,1,C6,1,1,,1)")</f>
        <v>SNT.EqtyOrder(C3,C13,C4,3,0,C5,1,C6,1,1,,1)</v>
      </c>
      <c r="F21" s="6" t="s">
        <v>73</v>
      </c>
    </row>
    <row r="22" spans="1:6" ht="31.5" customHeight="1" x14ac:dyDescent="0.4">
      <c r="A22" s="1">
        <v>7</v>
      </c>
      <c r="B22" s="2" t="s">
        <v>1</v>
      </c>
      <c r="C22" s="2" t="s">
        <v>8</v>
      </c>
      <c r="D22" s="2" t="s">
        <v>33</v>
      </c>
      <c r="E22" s="3" t="str" cm="1">
        <f t="array" ref="E22">IF(A22=C2,_xll.SNT.EqtyOrder(C3,C13,C4,3,0,C5,1,C6,3,1,,1),"SNT.EqtyOrder(C3,C13,C4,3,0,C5,1,C6,3,1,,1)")</f>
        <v>SNT.EqtyOrder(C3,C13,C4,3,0,C5,1,C6,3,1,,1)</v>
      </c>
      <c r="F22" s="6" t="s">
        <v>73</v>
      </c>
    </row>
    <row r="23" spans="1:6" ht="31.5" customHeight="1" x14ac:dyDescent="0.4">
      <c r="A23" s="1">
        <v>8</v>
      </c>
      <c r="B23" s="2" t="s">
        <v>1</v>
      </c>
      <c r="C23" s="2" t="s">
        <v>9</v>
      </c>
      <c r="D23" s="2" t="s">
        <v>34</v>
      </c>
      <c r="E23" s="3" t="str" cm="1">
        <f t="array" ref="E23">IF(A23=C2,_xll.SNT.EqtyOrder(C3,C13,C4,3,0,C5,1,C6,4,1,,1),"SNT.EqtyOrder(C3,C13,C4,3,0,C5,1,C6,4,1,,1)")</f>
        <v>SNT.EqtyOrder(C3,C13,C4,3,0,C5,1,C6,4,1,,1)</v>
      </c>
      <c r="F23" s="6" t="s">
        <v>73</v>
      </c>
    </row>
    <row r="24" spans="1:6" ht="31.5" customHeight="1" x14ac:dyDescent="0.4">
      <c r="A24" s="1">
        <v>9</v>
      </c>
      <c r="B24" s="2" t="s">
        <v>1</v>
      </c>
      <c r="C24" s="2" t="s">
        <v>10</v>
      </c>
      <c r="D24" s="2" t="s">
        <v>35</v>
      </c>
      <c r="E24" s="3" t="str" cm="1">
        <f t="array" ref="E24">IF(A24=C2,_xll.SNT.EqtyOrder(C3,C13,C4,3,0,C5,1,C6,31,1,,1),"SNT.EqtyOrder(C3,C13,C4,3,0,C5,1,C6,31,1,,1)")</f>
        <v>SNT.EqtyOrder(C3,C13,C4,3,0,C5,1,C6,31,1,,1)</v>
      </c>
      <c r="F24" s="6" t="s">
        <v>73</v>
      </c>
    </row>
    <row r="25" spans="1:6" ht="31.5" customHeight="1" x14ac:dyDescent="0.4">
      <c r="A25" s="1">
        <v>10</v>
      </c>
      <c r="B25" s="2" t="s">
        <v>1</v>
      </c>
      <c r="C25" s="2" t="s">
        <v>12</v>
      </c>
      <c r="D25" s="2" t="s">
        <v>36</v>
      </c>
      <c r="E25" s="3" t="str" cm="1">
        <f t="array" ref="E25">IF(A25=C2,_xll.SNT.EqtyOrder(C3,C13,C4,3,0,C5,1,C6,7,1,,1),"SNT.EqtyOrder(C3,C13,C4,3,0,C5,1,C6,7,1,,1)")</f>
        <v>SNT.EqtyOrder(C3,C13,C4,3,0,C5,1,C6,7,1,,1)</v>
      </c>
      <c r="F25" s="6" t="s">
        <v>73</v>
      </c>
    </row>
    <row r="26" spans="1:6" ht="31.5" customHeight="1" x14ac:dyDescent="0.4">
      <c r="A26" s="1">
        <v>11</v>
      </c>
      <c r="B26" s="2" t="s">
        <v>1</v>
      </c>
      <c r="C26" s="2" t="s">
        <v>13</v>
      </c>
      <c r="D26" s="2" t="s">
        <v>37</v>
      </c>
      <c r="E26" s="3" t="str" cm="1">
        <f t="array" ref="E26">IF(A26=C2,_xll.SNT.EqtyOrder(C3,C13,C4,3,0,C5,1,C6,32,1,,1),"SNT.EqtyOrder(C3,C13,C4,3,0,C5,1,C6,32,1,,1)")</f>
        <v>SNT.EqtyOrder(C3,C13,C4,3,0,C5,1,C6,32,1,,1)</v>
      </c>
      <c r="F26" s="6" t="s">
        <v>73</v>
      </c>
    </row>
    <row r="27" spans="1:6" ht="31.5" customHeight="1" x14ac:dyDescent="0.4">
      <c r="A27" s="1">
        <v>12</v>
      </c>
      <c r="B27" s="2" t="s">
        <v>1</v>
      </c>
      <c r="C27" s="2" t="s">
        <v>11</v>
      </c>
      <c r="D27" s="2" t="s">
        <v>38</v>
      </c>
      <c r="E27" s="3" t="str" cm="1">
        <f t="array" ref="E27">IF(A27=C2,_xll.SNT.EqtyOrder(C3,C13,C4,3,0,C5,1,C6,8,1,,1),"SNT.EqtyOrder(C3,C13,C4,3,0,C5,1,C6,8,1,,1)")</f>
        <v>SNT.EqtyOrder(C3,C13,C4,3,0,C5,1,C6,8,1,,1)</v>
      </c>
      <c r="F27" s="6" t="s">
        <v>73</v>
      </c>
    </row>
    <row r="28" spans="1:6" ht="31.5" customHeight="1" x14ac:dyDescent="0.4">
      <c r="A28" s="1">
        <v>13</v>
      </c>
      <c r="B28" s="2" t="s">
        <v>16</v>
      </c>
      <c r="C28" s="2" t="s">
        <v>7</v>
      </c>
      <c r="D28" s="12" t="s">
        <v>47</v>
      </c>
      <c r="E28" s="3" t="str" cm="1">
        <f t="array" ref="E28">IF(A28=C2,_xll.SNT.EqtyOrder(C3,C13,C4,3,1,C5,,,1,1,,1,C7,0),"SNT.EqtyOrder(C3,C13,C4,3,1,C5,,,1,1,,1,C7,0)")</f>
        <v>SNT.EqtyOrder(C3,C13,C4,3,1,C5,,,1,1,,1,C7,0)</v>
      </c>
      <c r="F28" s="6" t="s">
        <v>74</v>
      </c>
    </row>
    <row r="29" spans="1:6" ht="31.5" customHeight="1" x14ac:dyDescent="0.4">
      <c r="A29" s="1">
        <v>14</v>
      </c>
      <c r="B29" s="2" t="s">
        <v>17</v>
      </c>
      <c r="C29" s="2" t="s">
        <v>7</v>
      </c>
      <c r="D29" s="12" t="s">
        <v>48</v>
      </c>
      <c r="E29" s="3" t="str" cm="1">
        <f t="array" ref="E29">IF(A29=C2,_xll.SNT.EqtyOrder(C3,C13,C4,3,1,C5,,,1,1,,1,C7,1,C8),"SNT.EqtyOrder(C3,C13,C4,3,1,C5,,,1,1,,1,C7,1,C8)")</f>
        <v>SNT.EqtyOrder(C3,C13,C4,3,1,C5,,,1,1,,1,C7,1,C8)</v>
      </c>
      <c r="F29" s="6" t="s">
        <v>75</v>
      </c>
    </row>
    <row r="30" spans="1:6" ht="31.5" customHeight="1" x14ac:dyDescent="0.4">
      <c r="A30" s="1">
        <v>15</v>
      </c>
      <c r="B30" s="2" t="s">
        <v>2</v>
      </c>
      <c r="C30" s="2" t="s">
        <v>7</v>
      </c>
      <c r="D30" s="2" t="s">
        <v>39</v>
      </c>
      <c r="E30" s="3" t="str" cm="1">
        <f t="array" ref="E30">IF(A30=C2,_xll.SNT.EqtyOrder(C3,C13,C4,3,2,C5,1,C6,1,1,,1,C7,0),"SNT.EqtyOrder(C3,C13,C4,3,2,C5,1,C6,1,1,,1,C7,0)")</f>
        <v>SNT.EqtyOrder(C3,C13,C4,3,2,C5,1,C6,1,1,,1,C7,0)</v>
      </c>
      <c r="F30" s="6" t="s">
        <v>76</v>
      </c>
    </row>
    <row r="31" spans="1:6" ht="31.5" customHeight="1" x14ac:dyDescent="0.4">
      <c r="A31" s="1">
        <v>16</v>
      </c>
      <c r="B31" s="2" t="s">
        <v>2</v>
      </c>
      <c r="C31" s="2" t="s">
        <v>12</v>
      </c>
      <c r="D31" s="12" t="s">
        <v>49</v>
      </c>
      <c r="E31" s="3" t="str" cm="1">
        <f t="array" ref="E31">IF(A31=C2,_xll.SNT.EqtyOrder(C3,C13,C4,3,2,C5,1,C6,7,1,,1,C7,0),"SNT.EqtyOrder(C3,C13,C4,3,2,C5,1,C6,7,1,,1,C7,0)")</f>
        <v>SNT.EqtyOrder(C3,C13,C4,3,2,C5,1,C6,7,1,,1,C7,0)</v>
      </c>
      <c r="F31" s="6" t="s">
        <v>76</v>
      </c>
    </row>
    <row r="32" spans="1:6" ht="31.5" customHeight="1" x14ac:dyDescent="0.4">
      <c r="A32" s="1">
        <v>17</v>
      </c>
      <c r="B32" s="2" t="s">
        <v>3</v>
      </c>
      <c r="C32" s="2" t="s">
        <v>7</v>
      </c>
      <c r="D32" s="12" t="s">
        <v>71</v>
      </c>
      <c r="E32" s="3" t="str" cm="1">
        <f t="array" ref="E32">IF(A32=C2,_xll.SNT.EqtyOrder(C3,C13,C4,3,3,C5,0,,1,1,,1,,,,C9,,1),"SNT.EqtyOrder(C3,C13,C4,3,3,C5,0,,1,1,,1,,,,C9,,1)")</f>
        <v>SNT.EqtyOrder(C3,C13,C4,3,3,C5,0,,1,1,,1,,,,C9,,1)</v>
      </c>
      <c r="F32" s="6" t="s">
        <v>77</v>
      </c>
    </row>
    <row r="33" spans="1:6" ht="31.5" customHeight="1" x14ac:dyDescent="0.4">
      <c r="A33" s="1">
        <v>18</v>
      </c>
      <c r="B33" s="2" t="s">
        <v>3</v>
      </c>
      <c r="C33" s="2" t="s">
        <v>8</v>
      </c>
      <c r="D33" s="12" t="s">
        <v>51</v>
      </c>
      <c r="E33" s="3" t="str" cm="1">
        <f t="array" ref="E33">IF(A33=C2,_xll.SNT.EqtyOrder(C3,C13,C4,3,3,C5,0,,3,1,,1,,,,,C10,1),"SNT.EqtyOrder(C3,C13,C4,3,3,C5,0,,3,1,,1,,,,,C10,1)")</f>
        <v>SNT.EqtyOrder(C3,C13,C4,3,3,C5,0,,3,1,,1,,,,,C10,1)</v>
      </c>
      <c r="F33" s="6" t="s">
        <v>78</v>
      </c>
    </row>
    <row r="34" spans="1:6" ht="31.5" customHeight="1" x14ac:dyDescent="0.4">
      <c r="A34" s="1">
        <v>19</v>
      </c>
      <c r="B34" s="2" t="s">
        <v>3</v>
      </c>
      <c r="C34" s="2" t="s">
        <v>9</v>
      </c>
      <c r="D34" s="12" t="s">
        <v>52</v>
      </c>
      <c r="E34" s="3" t="str" cm="1">
        <f t="array" ref="E34">IF(A34=C2,_xll.SNT.EqtyOrder(C3,C13,C4,3,3,C5,1,C6,4,1,,1,,,,C9,,1),"SNT.EqtyOrder(C3,C13,C4,3,3,C5,1,C6,4,1,,1,,,,C9,,1)")</f>
        <v>SNT.EqtyOrder(C3,C13,C4,3,3,C5,1,C6,4,1,,1,,,,C9,,1)</v>
      </c>
      <c r="F34" s="6" t="s">
        <v>79</v>
      </c>
    </row>
    <row r="35" spans="1:6" ht="31.5" customHeight="1" x14ac:dyDescent="0.4">
      <c r="A35" s="1">
        <v>20</v>
      </c>
      <c r="B35" s="2" t="s">
        <v>3</v>
      </c>
      <c r="C35" s="2" t="s">
        <v>12</v>
      </c>
      <c r="D35" s="12" t="s">
        <v>53</v>
      </c>
      <c r="E35" s="3" t="str" cm="1">
        <f t="array" ref="E35">IF(A35=C2,_xll.SNT.EqtyOrder(C3,C13,C4,3,3,C5,1,C6,7,1,,1,,,,,,1,C11,,0),"SNT.EqtyOrder(C3,C13,C4,3,3,C5,1,C6,7,1,,1,,,,,,1,C11,,0)")</f>
        <v>SNT.EqtyOrder(C3,C13,C4,3,3,C5,1,C6,7,1,,1,,,,,,1,C11,,0)</v>
      </c>
      <c r="F35" s="6" t="s">
        <v>80</v>
      </c>
    </row>
    <row r="36" spans="1:6" ht="31.5" customHeight="1" x14ac:dyDescent="0.4">
      <c r="A36" s="1">
        <v>21</v>
      </c>
      <c r="B36" s="2" t="s">
        <v>4</v>
      </c>
      <c r="C36" s="2" t="s">
        <v>7</v>
      </c>
      <c r="D36" s="12" t="s">
        <v>54</v>
      </c>
      <c r="E36" s="3" t="str" cm="1">
        <f t="array" ref="E36">IF(A36=C2,_xll.SNT.EqtyOrder(C3,C13,C4,3,4,C5,0,,1,1,,1,,,,C9,,1,C11,,0),"SNT.EqtyOrder(C3,C13,C4,3,4,C5,0,,1,1,,1,,,,C9,,1,C11,,0)")</f>
        <v>SNT.EqtyOrder(C3,C13,C4,3,4,C5,0,,1,1,,1,,,,C9,,1,C11,,0)</v>
      </c>
      <c r="F36" s="6" t="s">
        <v>81</v>
      </c>
    </row>
    <row r="37" spans="1:6" ht="31.5" customHeight="1" x14ac:dyDescent="0.4">
      <c r="A37" s="1">
        <v>22</v>
      </c>
      <c r="B37" s="2" t="s">
        <v>4</v>
      </c>
      <c r="C37" s="2" t="s">
        <v>8</v>
      </c>
      <c r="D37" s="12" t="s">
        <v>55</v>
      </c>
      <c r="E37" s="3" t="str" cm="1">
        <f t="array" ref="E37">IF(A37=C2,_xll.SNT.EqtyOrder(C3,C13,C4,3,4,C5,0,,3,1,,1,,,,,C10,1,,C12,0),"SNT.EqtyOrder(C3,C13,C4,3,4,C5,0,,3,1,,1,,,,,C10,1,,C12,0)")</f>
        <v>SNT.EqtyOrder(C3,C13,C4,3,4,C5,0,,3,1,,1,,,,,C10,1,,C12,0)</v>
      </c>
      <c r="F37" s="6" t="s">
        <v>82</v>
      </c>
    </row>
    <row r="38" spans="1:6" ht="31.5" customHeight="1" x14ac:dyDescent="0.4">
      <c r="A38" s="1">
        <v>23</v>
      </c>
      <c r="B38" s="2" t="s">
        <v>4</v>
      </c>
      <c r="C38" s="2" t="s">
        <v>9</v>
      </c>
      <c r="D38" s="12" t="s">
        <v>56</v>
      </c>
      <c r="E38" s="3" t="str" cm="1">
        <f t="array" ref="E38">IF(A38=C2,_xll.SNT.EqtyOrder(C3,C13,C4,3,4,C5,0,,4,1,,1,,,,C9,,1,C11,,0),"SNT.EqtyOrder(C3,C13,C4,3,4,C5,0,,4,1,,1,,,,C9,,1,C11,,0)")</f>
        <v>SNT.EqtyOrder(C3,C13,C4,3,4,C5,0,,4,1,,1,,,,C9,,1,C11,,0)</v>
      </c>
      <c r="F38" s="6" t="s">
        <v>83</v>
      </c>
    </row>
    <row r="39" spans="1:6" ht="31.5" customHeight="1" x14ac:dyDescent="0.4">
      <c r="A39" s="1">
        <v>24</v>
      </c>
      <c r="B39" s="2" t="s">
        <v>4</v>
      </c>
      <c r="C39" s="2" t="s">
        <v>12</v>
      </c>
      <c r="D39" s="12" t="s">
        <v>57</v>
      </c>
      <c r="E39" s="3" t="str" cm="1">
        <f t="array" ref="E39">IF(A39=C2,_xll.SNT.EqtyOrder(C3,C13,C4,3,4,C5,1,C6,7,1,,1,,,,C9,,1,C11,,0),"SNT.EqtyOrder(C3,C13,C4,3,4,C5,1,C6,7,1,,1,,,,C9,,1,C11,,0)")</f>
        <v>SNT.EqtyOrder(C3,C13,C4,3,4,C5,1,C6,7,1,,1,,,,C9,,1,C11,,0)</v>
      </c>
      <c r="F39" s="6" t="s">
        <v>84</v>
      </c>
    </row>
    <row r="42" spans="1:6" x14ac:dyDescent="0.4">
      <c r="B42" s="13" t="s">
        <v>46</v>
      </c>
    </row>
    <row r="43" spans="1:6" x14ac:dyDescent="0.4">
      <c r="B43" t="str" cm="1">
        <f t="array" ref="B43">_xll.SNT.MrgnOrderList(TRUE,C4,,,,"注文日時@注文ID@銘柄コード@銘柄名称@約定状態@注文区分@注文数量","注文日時:desc")</f>
        <v>=SNT.MrgnOrderList(TRUE,C4,,,,"注文日時@注文ID@銘柄コード@銘柄名称@約定状態@注文区分@注文数量","注文日時:desc") =&gt; 接続待ち</v>
      </c>
    </row>
  </sheetData>
  <autoFilter ref="B15:C15" xr:uid="{DDE708AC-7861-427C-AB8C-2EA14305B9F5}"/>
  <mergeCells count="1">
    <mergeCell ref="B1:C1"/>
  </mergeCells>
  <phoneticPr fontId="1"/>
  <dataValidations count="1">
    <dataValidation type="list" allowBlank="1" showInputMessage="1" showErrorMessage="1" sqref="C13" xr:uid="{62110E31-F69F-453F-9495-F25B2F823754}">
      <formula1>"FALSE,TRUE"</formula1>
    </dataValidation>
  </dataValidations>
  <pageMargins left="0.7" right="0.7" top="0.75" bottom="0.75" header="0.3" footer="0.3"/>
  <pageSetup paperSize="9" scale="40" orientation="landscape" r:id="rId1"/>
  <colBreaks count="1" manualBreakCount="1">
    <brk id="6" max="4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140FE2-3831-4681-9C28-F765BA71FFB8}">
  <dimension ref="A1:F43"/>
  <sheetViews>
    <sheetView zoomScale="90" zoomScaleNormal="90" zoomScaleSheetLayoutView="80" workbookViewId="0">
      <pane ySplit="15" topLeftCell="A16" activePane="bottomLeft" state="frozen"/>
      <selection pane="bottomLeft" activeCell="B43" sqref="B43"/>
    </sheetView>
  </sheetViews>
  <sheetFormatPr defaultRowHeight="18.75" x14ac:dyDescent="0.4"/>
  <cols>
    <col min="1" max="1" width="7" customWidth="1"/>
    <col min="2" max="2" width="19.625" customWidth="1"/>
    <col min="3" max="3" width="9.875" customWidth="1"/>
    <col min="4" max="4" width="66" customWidth="1"/>
    <col min="5" max="5" width="76.625" customWidth="1"/>
    <col min="6" max="6" width="92.75" customWidth="1"/>
  </cols>
  <sheetData>
    <row r="1" spans="1:6" ht="102" customHeight="1" x14ac:dyDescent="0.4">
      <c r="A1" s="9"/>
      <c r="B1" s="16" t="s">
        <v>40</v>
      </c>
      <c r="C1" s="17"/>
      <c r="D1" s="18"/>
      <c r="E1" s="19"/>
      <c r="F1" s="15"/>
    </row>
    <row r="2" spans="1:6" x14ac:dyDescent="0.4">
      <c r="A2" s="9" t="s">
        <v>58</v>
      </c>
      <c r="B2" s="10" t="s">
        <v>44</v>
      </c>
      <c r="C2" s="6"/>
    </row>
    <row r="3" spans="1:6" x14ac:dyDescent="0.4">
      <c r="A3" s="9" t="s">
        <v>59</v>
      </c>
      <c r="B3" s="10" t="s">
        <v>18</v>
      </c>
      <c r="C3" s="6"/>
      <c r="F3" s="8"/>
    </row>
    <row r="4" spans="1:6" x14ac:dyDescent="0.4">
      <c r="A4" s="9" t="s">
        <v>60</v>
      </c>
      <c r="B4" s="10" t="s">
        <v>19</v>
      </c>
      <c r="C4" s="6"/>
      <c r="F4" s="8"/>
    </row>
    <row r="5" spans="1:6" x14ac:dyDescent="0.4">
      <c r="A5" s="9" t="s">
        <v>61</v>
      </c>
      <c r="B5" s="10" t="s">
        <v>20</v>
      </c>
      <c r="C5" s="6"/>
      <c r="F5" s="8"/>
    </row>
    <row r="6" spans="1:6" x14ac:dyDescent="0.4">
      <c r="A6" s="9" t="s">
        <v>62</v>
      </c>
      <c r="B6" s="10" t="s">
        <v>21</v>
      </c>
      <c r="C6" s="6"/>
      <c r="F6" s="8"/>
    </row>
    <row r="7" spans="1:6" x14ac:dyDescent="0.4">
      <c r="A7" s="9" t="s">
        <v>63</v>
      </c>
      <c r="B7" s="10" t="s">
        <v>23</v>
      </c>
      <c r="C7" s="6"/>
      <c r="F7" s="8"/>
    </row>
    <row r="8" spans="1:6" x14ac:dyDescent="0.4">
      <c r="A8" s="9" t="s">
        <v>64</v>
      </c>
      <c r="B8" s="10" t="s">
        <v>22</v>
      </c>
      <c r="C8" s="6"/>
      <c r="F8" s="8"/>
    </row>
    <row r="9" spans="1:6" x14ac:dyDescent="0.4">
      <c r="A9" s="9" t="s">
        <v>65</v>
      </c>
      <c r="B9" s="10" t="s">
        <v>24</v>
      </c>
      <c r="C9" s="6"/>
      <c r="F9" s="8"/>
    </row>
    <row r="10" spans="1:6" x14ac:dyDescent="0.4">
      <c r="A10" s="9" t="s">
        <v>66</v>
      </c>
      <c r="B10" s="10" t="s">
        <v>25</v>
      </c>
      <c r="C10" s="6"/>
      <c r="F10" s="8"/>
    </row>
    <row r="11" spans="1:6" x14ac:dyDescent="0.4">
      <c r="A11" s="9" t="s">
        <v>67</v>
      </c>
      <c r="B11" s="10" t="s">
        <v>87</v>
      </c>
      <c r="C11" s="6"/>
      <c r="F11" s="8"/>
    </row>
    <row r="12" spans="1:6" x14ac:dyDescent="0.4">
      <c r="A12" s="9" t="s">
        <v>68</v>
      </c>
      <c r="B12" s="10" t="s">
        <v>26</v>
      </c>
      <c r="C12" s="6"/>
      <c r="F12" s="8"/>
    </row>
    <row r="13" spans="1:6" x14ac:dyDescent="0.4">
      <c r="A13" s="9" t="s">
        <v>69</v>
      </c>
      <c r="B13" s="10" t="s">
        <v>43</v>
      </c>
      <c r="C13" s="6" t="b">
        <v>0</v>
      </c>
      <c r="F13" s="8"/>
    </row>
    <row r="14" spans="1:6" x14ac:dyDescent="0.4">
      <c r="B14" s="7"/>
    </row>
    <row r="15" spans="1:6" x14ac:dyDescent="0.4">
      <c r="A15" s="5" t="s">
        <v>15</v>
      </c>
      <c r="B15" s="5" t="s">
        <v>5</v>
      </c>
      <c r="C15" s="5" t="s">
        <v>6</v>
      </c>
      <c r="D15" s="4" t="s">
        <v>70</v>
      </c>
      <c r="E15" s="5" t="s">
        <v>14</v>
      </c>
      <c r="F15" s="4" t="s">
        <v>42</v>
      </c>
    </row>
    <row r="16" spans="1:6" ht="31.5" customHeight="1" x14ac:dyDescent="0.4">
      <c r="A16" s="1">
        <v>1</v>
      </c>
      <c r="B16" s="2" t="s">
        <v>0</v>
      </c>
      <c r="C16" s="2" t="s">
        <v>7</v>
      </c>
      <c r="D16" s="2" t="s">
        <v>27</v>
      </c>
      <c r="E16" s="3" t="str" cm="1">
        <f t="array" ref="E16">IF(A16=C2,_xll.SNT.MrgnOpenOrder(C3,C13,C4,3,1,0,C5,0,,1,1,,1),"SNT.MrgnOpenOrder(C3,C13,C4,3,1,0,C5,0,,1,1,,1)")</f>
        <v>SNT.MrgnOpenOrder(C3,C13,C4,3,1,0,C5,0,,1,1,,1)</v>
      </c>
      <c r="F16" s="6" t="s">
        <v>72</v>
      </c>
    </row>
    <row r="17" spans="1:6" ht="31.5" customHeight="1" x14ac:dyDescent="0.4">
      <c r="A17" s="1">
        <v>2</v>
      </c>
      <c r="B17" s="2" t="s">
        <v>0</v>
      </c>
      <c r="C17" s="2" t="s">
        <v>8</v>
      </c>
      <c r="D17" s="2" t="s">
        <v>28</v>
      </c>
      <c r="E17" s="3" t="str" cm="1">
        <f t="array" ref="E17">IF(A17=C2,_xll.SNT.MrgnOpenOrder(C3,C13,C4,3,1,0,C5,0,,3,1,,1),"SNT.MrgnOpenOrder(C3,C13,C4,3,1,0,C5,0,,3,1,,1)")</f>
        <v>SNT.MrgnOpenOrder(C3,C13,C4,3,1,0,C5,0,,3,1,,1)</v>
      </c>
      <c r="F17" s="6" t="s">
        <v>72</v>
      </c>
    </row>
    <row r="18" spans="1:6" ht="31.5" customHeight="1" x14ac:dyDescent="0.4">
      <c r="A18" s="1">
        <v>3</v>
      </c>
      <c r="B18" s="2" t="s">
        <v>0</v>
      </c>
      <c r="C18" s="2" t="s">
        <v>9</v>
      </c>
      <c r="D18" s="2" t="s">
        <v>29</v>
      </c>
      <c r="E18" s="3" t="str" cm="1">
        <f t="array" ref="E18">IF(A18=$C$2,_xll.SNT.MrgnOpenOrder(C3,C13,C4,3,1,0,C5,0,,4,1,,1,),"SNT.MrgnOpenOrder(C3,C13,C4,3,1,0,C5,0,,4,1,,1,)")</f>
        <v>SNT.MrgnOpenOrder(C3,C13,C4,3,1,0,C5,0,,4,1,,1,)</v>
      </c>
      <c r="F18" s="6" t="s">
        <v>72</v>
      </c>
    </row>
    <row r="19" spans="1:6" ht="31.5" customHeight="1" x14ac:dyDescent="0.4">
      <c r="A19" s="1">
        <v>4</v>
      </c>
      <c r="B19" s="2" t="s">
        <v>0</v>
      </c>
      <c r="C19" s="2" t="s">
        <v>10</v>
      </c>
      <c r="D19" s="2" t="s">
        <v>30</v>
      </c>
      <c r="E19" s="3" t="str" cm="1">
        <f t="array" ref="E19">IF(A19=C2,_xll.SNT.MrgnOpenOrder(C3,C13,C4,3,1,0,C5,0,,31,1,,1),"SNT.MrgnOpenOrder(C3,C13,C4,3,1,0,C5,0,,31,1,,1)")</f>
        <v>SNT.MrgnOpenOrder(C3,C13,C4,3,1,0,C5,0,,31,1,,1)</v>
      </c>
      <c r="F19" s="6" t="s">
        <v>72</v>
      </c>
    </row>
    <row r="20" spans="1:6" ht="31.5" customHeight="1" x14ac:dyDescent="0.4">
      <c r="A20" s="1">
        <v>5</v>
      </c>
      <c r="B20" s="2" t="s">
        <v>0</v>
      </c>
      <c r="C20" s="2" t="s">
        <v>11</v>
      </c>
      <c r="D20" s="2" t="s">
        <v>31</v>
      </c>
      <c r="E20" s="3" t="str" cm="1">
        <f t="array" ref="E20">IF(A20=C2,_xll.SNT.MrgnOpenOrder(C3,C13,C4,3,1,0,C5,0,,8,1,,1),"SNT.MrgnOpenOrder(C3,C13,C4,3,1,0,C5,0,,8,1,,1)")</f>
        <v>SNT.MrgnOpenOrder(C3,C13,C4,3,1,0,C5,0,,8,1,,1)</v>
      </c>
      <c r="F20" s="6" t="s">
        <v>72</v>
      </c>
    </row>
    <row r="21" spans="1:6" ht="31.5" customHeight="1" x14ac:dyDescent="0.4">
      <c r="A21" s="1">
        <v>6</v>
      </c>
      <c r="B21" s="2" t="s">
        <v>1</v>
      </c>
      <c r="C21" s="2" t="s">
        <v>7</v>
      </c>
      <c r="D21" s="2" t="s">
        <v>32</v>
      </c>
      <c r="E21" s="3" t="str" cm="1">
        <f t="array" ref="E21">IF(A21=C2,_xll.SNT.MrgnOpenOrder(C3,C13,C4,3,1,0,C5,1,C6,1,1,,1),"SNT.MrgnOpenOrder(C3,C13,C4,3,1,0,C5,1,C6,1,1,,1)")</f>
        <v>SNT.MrgnOpenOrder(C3,C13,C4,3,1,0,C5,1,C6,1,1,,1)</v>
      </c>
      <c r="F21" s="6" t="s">
        <v>73</v>
      </c>
    </row>
    <row r="22" spans="1:6" ht="31.5" customHeight="1" x14ac:dyDescent="0.4">
      <c r="A22" s="1">
        <v>7</v>
      </c>
      <c r="B22" s="2" t="s">
        <v>1</v>
      </c>
      <c r="C22" s="2" t="s">
        <v>8</v>
      </c>
      <c r="D22" s="2" t="s">
        <v>33</v>
      </c>
      <c r="E22" s="3" t="str" cm="1">
        <f t="array" ref="E22">IF(A22=C2,_xll.SNT.MrgnOpenOrder(C3,C13,C4,3,1,0,C5,1,C6,3,1,,1),"SNT.MrgnOpenOrder(C3,C13,C4,3,1,0,C5,1,C6,3,1,,1)")</f>
        <v>SNT.MrgnOpenOrder(C3,C13,C4,3,1,0,C5,1,C6,3,1,,1)</v>
      </c>
      <c r="F22" s="6" t="s">
        <v>73</v>
      </c>
    </row>
    <row r="23" spans="1:6" ht="31.5" customHeight="1" x14ac:dyDescent="0.4">
      <c r="A23" s="1">
        <v>8</v>
      </c>
      <c r="B23" s="2" t="s">
        <v>1</v>
      </c>
      <c r="C23" s="2" t="s">
        <v>9</v>
      </c>
      <c r="D23" s="2" t="s">
        <v>34</v>
      </c>
      <c r="E23" s="3" t="str" cm="1">
        <f t="array" ref="E23">IF(A23=C2,_xll.SNT.MrgnOpenOrder(C3,C13,C4,3,1,0,C5,1,C6,4,1,,1),"SNT.MrgnOpenOrder(C3,C13,C4,3,1,0,C5,1,C6,4,1,,1)")</f>
        <v>SNT.MrgnOpenOrder(C3,C13,C4,3,1,0,C5,1,C6,4,1,,1)</v>
      </c>
      <c r="F23" s="6" t="s">
        <v>73</v>
      </c>
    </row>
    <row r="24" spans="1:6" ht="31.5" customHeight="1" x14ac:dyDescent="0.4">
      <c r="A24" s="1">
        <v>9</v>
      </c>
      <c r="B24" s="2" t="s">
        <v>1</v>
      </c>
      <c r="C24" s="2" t="s">
        <v>10</v>
      </c>
      <c r="D24" s="2" t="s">
        <v>35</v>
      </c>
      <c r="E24" s="3" t="str" cm="1">
        <f t="array" ref="E24">IF(A24=C2,_xll.SNT.MrgnOpenOrder(C3,C13,C4,3,1,0,C5,1,C6,31,1,,1),"SNT.MrgnOpenOrder(C3,C13,C4,3,1,0,C5,1,C6,31,1,,1)")</f>
        <v>SNT.MrgnOpenOrder(C3,C13,C4,3,1,0,C5,1,C6,31,1,,1)</v>
      </c>
      <c r="F24" s="6" t="s">
        <v>73</v>
      </c>
    </row>
    <row r="25" spans="1:6" ht="31.5" customHeight="1" x14ac:dyDescent="0.4">
      <c r="A25" s="1">
        <v>10</v>
      </c>
      <c r="B25" s="2" t="s">
        <v>1</v>
      </c>
      <c r="C25" s="2" t="s">
        <v>12</v>
      </c>
      <c r="D25" s="2" t="s">
        <v>36</v>
      </c>
      <c r="E25" s="3" t="str" cm="1">
        <f t="array" ref="E25">IF(A25=C2,_xll.SNT.MrgnOpenOrder(C3,C13,C4,3,1,0,C5,1,C6,7,1,,1),"SNT.MrgnOpenOrder(C3,C13,C4,3,1,0,C5,1,C6,7,1,,1)")</f>
        <v>SNT.MrgnOpenOrder(C3,C13,C4,3,1,0,C5,1,C6,7,1,,1)</v>
      </c>
      <c r="F25" s="6" t="s">
        <v>73</v>
      </c>
    </row>
    <row r="26" spans="1:6" ht="31.5" customHeight="1" x14ac:dyDescent="0.4">
      <c r="A26" s="1">
        <v>11</v>
      </c>
      <c r="B26" s="2" t="s">
        <v>1</v>
      </c>
      <c r="C26" s="2" t="s">
        <v>13</v>
      </c>
      <c r="D26" s="2" t="s">
        <v>37</v>
      </c>
      <c r="E26" s="3" t="str" cm="1">
        <f t="array" ref="E26">IF(A26=C2,_xll.SNT.MrgnOpenOrder(C3,C13,C4,3,1,0,C5,1,C6,32,1,,1),"SNT.MrgnOpenOrder(C3,C13,C4,3,1,0,C5,1,C6,32,1,,1)")</f>
        <v>SNT.MrgnOpenOrder(C3,C13,C4,3,1,0,C5,1,C6,32,1,,1)</v>
      </c>
      <c r="F26" s="6" t="s">
        <v>73</v>
      </c>
    </row>
    <row r="27" spans="1:6" ht="31.5" customHeight="1" x14ac:dyDescent="0.4">
      <c r="A27" s="1">
        <v>12</v>
      </c>
      <c r="B27" s="2" t="s">
        <v>1</v>
      </c>
      <c r="C27" s="2" t="s">
        <v>11</v>
      </c>
      <c r="D27" s="2" t="s">
        <v>38</v>
      </c>
      <c r="E27" s="3" t="str" cm="1">
        <f t="array" ref="E27">IF(27=C2,_xll.SNT.MrgnOpenOrder(C3,C13,C4,3,1,0,C5,1,C6,8,1,,1),"SNT.MrgnOpenOrder(C3,C13,C4,3,1,0,C5,1,C6,8,1,,1)")</f>
        <v>SNT.MrgnOpenOrder(C3,C13,C4,3,1,0,C5,1,C6,8,1,,1)</v>
      </c>
      <c r="F27" s="6" t="s">
        <v>73</v>
      </c>
    </row>
    <row r="28" spans="1:6" ht="31.5" customHeight="1" x14ac:dyDescent="0.4">
      <c r="A28" s="1">
        <v>13</v>
      </c>
      <c r="B28" s="2" t="s">
        <v>16</v>
      </c>
      <c r="C28" s="2" t="s">
        <v>7</v>
      </c>
      <c r="D28" s="12" t="s">
        <v>47</v>
      </c>
      <c r="E28" s="3" t="str" cm="1">
        <f t="array" ref="E28">IF(A28=C2,_xll.SNT.MrgnOpenOrder(C3,C13,C4,3,1,C5,0,,1,1,,1,C7,0),"SNT.MrgnOpenOrder(C3,C13,C4,3,1,C5,0,,1,1,,1,C7,0)")</f>
        <v>SNT.MrgnOpenOrder(C3,C13,C4,3,1,C5,0,,1,1,,1,C7,0)</v>
      </c>
      <c r="F28" s="6" t="s">
        <v>74</v>
      </c>
    </row>
    <row r="29" spans="1:6" ht="31.5" customHeight="1" x14ac:dyDescent="0.4">
      <c r="A29" s="1">
        <v>14</v>
      </c>
      <c r="B29" s="2" t="s">
        <v>17</v>
      </c>
      <c r="C29" s="2" t="s">
        <v>7</v>
      </c>
      <c r="D29" s="12" t="s">
        <v>48</v>
      </c>
      <c r="E29" s="3" t="str" cm="1">
        <f t="array" ref="E29">IF(A29=C2,_xll.SNT.MrgnOpenOrder(C3,C13,C4,3,1,C5,0,,1,1,,1,C7,1,C8),"SNT.MrgnOpenOrder(C3,C13,C4,3,1,C5,000,,1,1,,1,C7,1,C8)")</f>
        <v>SNT.MrgnOpenOrder(C3,C13,C4,3,1,C5,000,,1,1,,1,C7,1,C8)</v>
      </c>
      <c r="F29" s="6" t="s">
        <v>75</v>
      </c>
    </row>
    <row r="30" spans="1:6" ht="31.5" customHeight="1" x14ac:dyDescent="0.4">
      <c r="A30" s="1">
        <v>15</v>
      </c>
      <c r="B30" s="2" t="s">
        <v>2</v>
      </c>
      <c r="C30" s="2" t="s">
        <v>7</v>
      </c>
      <c r="D30" s="2" t="s">
        <v>39</v>
      </c>
      <c r="E30" s="3" t="str" cm="1">
        <f t="array" ref="E30">IF(A30=C2,_xll.SNT.MrgnOpenOrder(C3,C13,C4,3,1,2,C5,1,C6,1,1,,1,C7,0),"SNT.MrgnOpenOrder(C3,C13,C4,3,1,2,C5,1,C6,1,1,,1,C7,0)")</f>
        <v>SNT.MrgnOpenOrder(C3,C13,C4,3,1,2,C5,1,C6,1,1,,1,C7,0)</v>
      </c>
      <c r="F30" s="6" t="s">
        <v>76</v>
      </c>
    </row>
    <row r="31" spans="1:6" ht="31.5" customHeight="1" x14ac:dyDescent="0.4">
      <c r="A31" s="1">
        <v>16</v>
      </c>
      <c r="B31" s="2" t="s">
        <v>2</v>
      </c>
      <c r="C31" s="2" t="s">
        <v>12</v>
      </c>
      <c r="D31" s="12" t="s">
        <v>49</v>
      </c>
      <c r="E31" s="3" t="str" cm="1">
        <f t="array" ref="E31">IF(A31=C2,_xll.SNT.MrgnOpenOrder(C3,C13,C4,3,1,2,C5,1,C6,7,1,,1,C7,0),"SNT.MrgnOpenOrder(C3,C13,C4,3,1,2,C5,1,C6,7,1,,1,C7,0)")</f>
        <v>SNT.MrgnOpenOrder(C3,C13,C4,3,1,2,C5,1,C6,7,1,,1,C7,0)</v>
      </c>
      <c r="F31" s="6" t="s">
        <v>88</v>
      </c>
    </row>
    <row r="32" spans="1:6" ht="31.5" customHeight="1" x14ac:dyDescent="0.4">
      <c r="A32" s="1">
        <v>17</v>
      </c>
      <c r="B32" s="2" t="s">
        <v>3</v>
      </c>
      <c r="C32" s="2" t="s">
        <v>7</v>
      </c>
      <c r="D32" s="12" t="s">
        <v>50</v>
      </c>
      <c r="E32" s="3" t="str" cm="1">
        <f t="array" ref="E32">IF(A32=C2,_xll.SNT.MrgnOpenOrder(C3,C13,C4,3,1,3,C5,0,,1,1,,1,,,,C9,,1),"SNT.MrgnOpenOrder(C3,C13,C4,3,1,3,C5,0,,1,1,,1,,,,C9,,1)")</f>
        <v>SNT.MrgnOpenOrder(C3,C13,C4,3,1,3,C5,0,,1,1,,1,,,,C9,,1)</v>
      </c>
      <c r="F32" s="6" t="s">
        <v>77</v>
      </c>
    </row>
    <row r="33" spans="1:6" ht="31.5" customHeight="1" x14ac:dyDescent="0.4">
      <c r="A33" s="1">
        <v>18</v>
      </c>
      <c r="B33" s="2" t="s">
        <v>3</v>
      </c>
      <c r="C33" s="2" t="s">
        <v>8</v>
      </c>
      <c r="D33" s="12" t="s">
        <v>51</v>
      </c>
      <c r="E33" s="3" t="str" cm="1">
        <f t="array" ref="E33">IF(A33=C2,_xll.SNT.MrgnOpenOrder(C3,C13,C4,3,1,3,C5,0,,3,1,,1,,,,,C10,1),"SNT.MrgnOpenOrder(C3,C13,C4,3,1,3,C5,0,,3,1,,1,,,,,C10,1)")</f>
        <v>SNT.MrgnOpenOrder(C3,C13,C4,3,1,3,C5,0,,3,1,,1,,,,,C10,1)</v>
      </c>
      <c r="F33" s="6" t="s">
        <v>78</v>
      </c>
    </row>
    <row r="34" spans="1:6" ht="31.5" customHeight="1" x14ac:dyDescent="0.4">
      <c r="A34" s="1">
        <v>19</v>
      </c>
      <c r="B34" s="2" t="s">
        <v>3</v>
      </c>
      <c r="C34" s="2" t="s">
        <v>9</v>
      </c>
      <c r="D34" s="12" t="s">
        <v>52</v>
      </c>
      <c r="E34" s="3" t="str" cm="1">
        <f t="array" ref="E34">IF(A34=C2,_xll.SNT.MrgnOpenOrder(C3,C13,C4,3,1,3,C5,1,C6,4,1,,1,,,,C9,,1),"SNT.MrgnOpenOrder(C3,C13,C4,3,1,3,C5,1,C6,4,1,,1,,,,C9,,1)")</f>
        <v>SNT.MrgnOpenOrder(C3,C13,C4,3,1,3,C5,1,C6,4,1,,1,,,,C9,,1)</v>
      </c>
      <c r="F34" s="6" t="s">
        <v>79</v>
      </c>
    </row>
    <row r="35" spans="1:6" ht="31.5" customHeight="1" x14ac:dyDescent="0.4">
      <c r="A35" s="1">
        <v>20</v>
      </c>
      <c r="B35" s="2" t="s">
        <v>3</v>
      </c>
      <c r="C35" s="2" t="s">
        <v>12</v>
      </c>
      <c r="D35" s="12" t="s">
        <v>53</v>
      </c>
      <c r="E35" s="3" t="str" cm="1">
        <f t="array" ref="E35">IF(A35=C2,_xll.SNT.MrgnOpenOrder(C3,C13,C4,3,1,3,C5,1,C6,7,1,,1,,,,,,1,C11,,0),"SNT.MrgnOpenOrder(C3,C13,C4,3,1,3,C5,1,C6,7,1,,1,,,,,,1,C11,,0)")</f>
        <v>SNT.MrgnOpenOrder(C3,C13,C4,3,1,3,C5,1,C6,7,1,,1,,,,,,1,C11,,0)</v>
      </c>
      <c r="F35" s="6" t="s">
        <v>85</v>
      </c>
    </row>
    <row r="36" spans="1:6" ht="31.5" customHeight="1" x14ac:dyDescent="0.4">
      <c r="A36" s="1">
        <v>21</v>
      </c>
      <c r="B36" s="2" t="s">
        <v>4</v>
      </c>
      <c r="C36" s="2" t="s">
        <v>7</v>
      </c>
      <c r="D36" s="12" t="s">
        <v>54</v>
      </c>
      <c r="E36" s="3" t="str" cm="1">
        <f t="array" ref="E36">IF(A36=C2,_xll.SNT.MrgnOpenOrder(C3,C13,C4,3,1,4,C5,0,,1,1,,1,,,,C9,,1,C11,,0),"SNT.MrgnOpenOrder(C3,C13,C4,3,1,4,C5,0,,1,1,,1,,,,C9,,1,C11,,0)")</f>
        <v>SNT.MrgnOpenOrder(C3,C13,C4,3,1,4,C5,0,,1,1,,1,,,,C9,,1,C11,,0)</v>
      </c>
      <c r="F36" s="6" t="s">
        <v>86</v>
      </c>
    </row>
    <row r="37" spans="1:6" ht="31.5" customHeight="1" x14ac:dyDescent="0.4">
      <c r="A37" s="1">
        <v>22</v>
      </c>
      <c r="B37" s="2" t="s">
        <v>4</v>
      </c>
      <c r="C37" s="2" t="s">
        <v>8</v>
      </c>
      <c r="D37" s="12" t="s">
        <v>55</v>
      </c>
      <c r="E37" s="3" t="str" cm="1">
        <f t="array" ref="E37">IF(A37=C2,_xll.SNT.MrgnOpenOrder(C3,C13,C4,3,1,4,C5,0,,3,1,,1,,,,,C10,1,,C12),"SNT.MrgnOpenOrder(C3,C13,C4,3,1,4,C5,0,,3,1,,1,,,,,C10,1,,C12)")</f>
        <v>SNT.MrgnOpenOrder(C3,C13,C4,3,1,4,C5,0,,3,1,,1,,,,,C10,1,,C12)</v>
      </c>
      <c r="F37" s="6" t="s">
        <v>82</v>
      </c>
    </row>
    <row r="38" spans="1:6" ht="31.5" customHeight="1" x14ac:dyDescent="0.4">
      <c r="A38" s="1">
        <v>23</v>
      </c>
      <c r="B38" s="2" t="s">
        <v>4</v>
      </c>
      <c r="C38" s="2" t="s">
        <v>9</v>
      </c>
      <c r="D38" s="12" t="s">
        <v>56</v>
      </c>
      <c r="E38" s="3" t="str" cm="1">
        <f t="array" ref="E38">IF(A38=C2,_xll.SNT.MrgnOpenOrder(C3,C13,C4,3,1,4,C5,0,,4,1,,1,,,,C9,,1,C11,,0),"SNT.MrgnOpenOrder(C3,C13,C4,3,1,4,C5,0,,4,1,,1,,,,C9,,1,C11,,0)")</f>
        <v>SNT.MrgnOpenOrder(C3,C13,C4,3,1,4,C5,0,,4,1,,1,,,,C9,,1,C11,,0)</v>
      </c>
      <c r="F38" s="6" t="s">
        <v>83</v>
      </c>
    </row>
    <row r="39" spans="1:6" ht="31.5" customHeight="1" x14ac:dyDescent="0.4">
      <c r="A39" s="1">
        <v>24</v>
      </c>
      <c r="B39" s="2" t="s">
        <v>4</v>
      </c>
      <c r="C39" s="2" t="s">
        <v>12</v>
      </c>
      <c r="D39" s="12" t="s">
        <v>57</v>
      </c>
      <c r="E39" s="3" t="str" cm="1">
        <f t="array" ref="E39">IF(A39=C2,_xll.SNT.MrgnOpenOrder(C3,C13,C4,3,1,4,C5,1,C6,7,1,,1,,,,C9,,1,C11,,0),"SNT.MrgnOpenOrder(C3,C13,C4,3,1,4,C5,1,C6,7,1,,1,,,,C9,,1,C11,,0)")</f>
        <v>SNT.MrgnOpenOrder(C3,C13,C4,3,1,4,C5,1,C6,7,1,,1,,,,C9,,1,C11,,0)</v>
      </c>
      <c r="F39" s="6" t="s">
        <v>84</v>
      </c>
    </row>
    <row r="42" spans="1:6" x14ac:dyDescent="0.4">
      <c r="B42" s="13" t="s">
        <v>46</v>
      </c>
    </row>
    <row r="43" spans="1:6" x14ac:dyDescent="0.4">
      <c r="B43" t="str" cm="1">
        <f t="array" ref="B43">_xll.SNT.MrgnOrderList(TRUE,C4,,,,"注文日時@注文ID@銘柄コード@銘柄名称@約定状態@注文区分@注文数量","注文日時:desc")</f>
        <v>=SNT.MrgnOrderList(TRUE,C4,,,,"注文日時@注文ID@銘柄コード@銘柄名称@約定状態@注文区分@注文数量","注文日時:desc") =&gt; 接続待ち</v>
      </c>
    </row>
  </sheetData>
  <autoFilter ref="B15:C39" xr:uid="{09140FE2-3831-4681-9C28-F765BA71FFB8}"/>
  <mergeCells count="2">
    <mergeCell ref="B1:C1"/>
    <mergeCell ref="D1:E1"/>
  </mergeCells>
  <phoneticPr fontId="1"/>
  <dataValidations count="1">
    <dataValidation type="list" allowBlank="1" showInputMessage="1" showErrorMessage="1" sqref="C13" xr:uid="{40AEDD55-547B-4ABF-B120-B4782094FC7C}">
      <formula1>"FALSE,TRUE"</formula1>
    </dataValidation>
  </dataValidations>
  <pageMargins left="0.7" right="0.7" top="0.75" bottom="0.75" header="0.3" footer="0.3"/>
  <pageSetup paperSize="9" scale="3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現物</vt:lpstr>
      <vt:lpstr>信用</vt:lpstr>
      <vt:lpstr>現物!Print_Area</vt:lpstr>
      <vt:lpstr>信用!Print_Area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生田目 大輔</dc:creator>
  <cp:lastModifiedBy>生田目 大輔</cp:lastModifiedBy>
  <cp:lastPrinted>2025-11-27T02:11:28Z</cp:lastPrinted>
  <dcterms:created xsi:type="dcterms:W3CDTF">2025-11-14T02:31:50Z</dcterms:created>
  <dcterms:modified xsi:type="dcterms:W3CDTF">2025-12-19T07:35:02Z</dcterms:modified>
</cp:coreProperties>
</file>