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td-fs01\z.全部署共通\■プロジェクト関連\33_RSS\サンプルシート\顧客提供\"/>
    </mc:Choice>
  </mc:AlternateContent>
  <xr:revisionPtr revIDLastSave="0" documentId="13_ncr:1_{AFCDE1CF-B34A-4751-B9B8-6F39EF74971D}" xr6:coauthVersionLast="47" xr6:coauthVersionMax="47" xr10:uidLastSave="{00000000-0000-0000-0000-000000000000}"/>
  <bookViews>
    <workbookView xWindow="28680" yWindow="-120" windowWidth="29040" windowHeight="17640" xr2:uid="{9F9407C7-816D-4978-A1E5-FC310C6446D6}"/>
  </bookViews>
  <sheets>
    <sheet name="１_現物発注" sheetId="1" r:id="rId1"/>
    <sheet name="2_信用新規発注三銘柄情報" sheetId="3" r:id="rId2"/>
  </sheets>
  <definedNames>
    <definedName name="_xlnm.Print_Area" localSheetId="0">'１_現物発注'!$A$1:$L$27</definedName>
    <definedName name="_xlnm.Print_Area" localSheetId="1">'2_信用新規発注三銘柄情報'!$A$1:$Q$35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C31" i="3"/>
  <c r="N4" i="3"/>
  <c r="N11" i="3"/>
  <c r="P12" i="3"/>
  <c r="N5" i="3"/>
  <c r="P14" i="3"/>
  <c r="M10" i="3"/>
  <c r="P13" i="3"/>
  <c r="P5" i="3"/>
  <c r="M9" i="3"/>
  <c r="N14" i="3"/>
  <c r="N9" i="3"/>
  <c r="N12" i="3"/>
  <c r="N13" i="3"/>
  <c r="M11" i="3"/>
  <c r="N10" i="3"/>
  <c r="H10" i="3"/>
  <c r="K12" i="3"/>
  <c r="I10" i="3"/>
  <c r="I12" i="3"/>
  <c r="I9" i="3"/>
  <c r="H9" i="3"/>
  <c r="I4" i="3"/>
  <c r="I13" i="3"/>
  <c r="K13" i="3"/>
  <c r="H11" i="3"/>
  <c r="K14" i="3"/>
  <c r="I5" i="3"/>
  <c r="I11" i="3"/>
  <c r="I14" i="3"/>
  <c r="K5" i="3"/>
  <c r="C9" i="3"/>
  <c r="D5" i="3"/>
  <c r="F13" i="3"/>
  <c r="C10" i="3"/>
  <c r="D10" i="3"/>
  <c r="F14" i="3"/>
  <c r="F5" i="3"/>
  <c r="F12" i="3"/>
  <c r="D14" i="3"/>
  <c r="D4" i="3"/>
  <c r="C11" i="3"/>
  <c r="D11" i="3"/>
  <c r="D9" i="3"/>
  <c r="D13" i="3"/>
  <c r="D12" i="3"/>
  <c r="I14" i="1"/>
  <c r="H10" i="1"/>
  <c r="I12" i="1"/>
  <c r="I9" i="1"/>
  <c r="H9" i="1"/>
  <c r="K4" i="1"/>
  <c r="I4" i="1"/>
  <c r="I10" i="1"/>
  <c r="I13" i="1"/>
  <c r="C20" i="1"/>
  <c r="I11" i="1"/>
  <c r="K14" i="1"/>
  <c r="I3" i="1"/>
  <c r="K13" i="1"/>
  <c r="K12" i="1"/>
  <c r="H11" i="1"/>
  <c r="C23" i="1" l="1"/>
  <c r="C34" i="3"/>
</calcChain>
</file>

<file path=xl/sharedStrings.xml><?xml version="1.0" encoding="utf-8"?>
<sst xmlns="http://schemas.openxmlformats.org/spreadsheetml/2006/main" count="86" uniqueCount="43">
  <si>
    <t>銘柄コード</t>
    <phoneticPr fontId="1"/>
  </si>
  <si>
    <t>売買</t>
    <phoneticPr fontId="1"/>
  </si>
  <si>
    <t>注文区分</t>
    <phoneticPr fontId="1"/>
  </si>
  <si>
    <t>注文数量</t>
    <phoneticPr fontId="1"/>
  </si>
  <si>
    <t>注文単価区分</t>
    <phoneticPr fontId="1"/>
  </si>
  <si>
    <t>注文単価</t>
    <phoneticPr fontId="1"/>
  </si>
  <si>
    <t>執行条件</t>
    <phoneticPr fontId="1"/>
  </si>
  <si>
    <t>注文期限区分</t>
    <phoneticPr fontId="1"/>
  </si>
  <si>
    <t>口座区分</t>
    <phoneticPr fontId="1"/>
  </si>
  <si>
    <t>入力項目</t>
    <rPh sb="0" eb="2">
      <t>ニュウリョク</t>
    </rPh>
    <rPh sb="2" eb="4">
      <t>コウモク</t>
    </rPh>
    <phoneticPr fontId="1"/>
  </si>
  <si>
    <t>＃</t>
    <phoneticPr fontId="1"/>
  </si>
  <si>
    <t>入力値</t>
    <rPh sb="0" eb="3">
      <t>ニュウリョクチ</t>
    </rPh>
    <phoneticPr fontId="1"/>
  </si>
  <si>
    <t>銘柄コード（取引所は東証）</t>
    <rPh sb="0" eb="2">
      <t>メイガラ</t>
    </rPh>
    <rPh sb="6" eb="8">
      <t>トリヒキ</t>
    </rPh>
    <rPh sb="8" eb="9">
      <t>ジョ</t>
    </rPh>
    <rPh sb="10" eb="12">
      <t>トウショウ</t>
    </rPh>
    <phoneticPr fontId="1"/>
  </si>
  <si>
    <t>1: 売り, 3: 買い</t>
    <phoneticPr fontId="1"/>
  </si>
  <si>
    <t>0: 通常注文　（逆指値等は今回想定しない）</t>
    <rPh sb="9" eb="10">
      <t>ギャク</t>
    </rPh>
    <rPh sb="10" eb="12">
      <t>サシネ</t>
    </rPh>
    <rPh sb="12" eb="13">
      <t>トウ</t>
    </rPh>
    <rPh sb="14" eb="16">
      <t>コンカイ</t>
    </rPh>
    <rPh sb="16" eb="18">
      <t>ソウテイ</t>
    </rPh>
    <phoneticPr fontId="1"/>
  </si>
  <si>
    <t>0: 成行, 1: 指値</t>
    <rPh sb="11" eb="12">
      <t>ネ</t>
    </rPh>
    <phoneticPr fontId="1"/>
  </si>
  <si>
    <t>指値単価を入力  成行の場合は入力不要</t>
    <rPh sb="0" eb="1">
      <t>サシ</t>
    </rPh>
    <rPh sb="1" eb="2">
      <t>ネ</t>
    </rPh>
    <rPh sb="15" eb="17">
      <t>ニュウリョク</t>
    </rPh>
    <rPh sb="17" eb="19">
      <t>フヨウ</t>
    </rPh>
    <phoneticPr fontId="1"/>
  </si>
  <si>
    <t>1: 指定なし, 3: 寄付, 4: 引け, 7: 不成</t>
    <phoneticPr fontId="1"/>
  </si>
  <si>
    <t>1: 当日限り, 2: 期間指定</t>
    <phoneticPr fontId="1"/>
  </si>
  <si>
    <t>期間指定の場合　先日付を八桁で入力　YYYYMMDD</t>
    <rPh sb="0" eb="2">
      <t>キカン</t>
    </rPh>
    <rPh sb="2" eb="4">
      <t>シテイ</t>
    </rPh>
    <rPh sb="5" eb="7">
      <t>バアイ</t>
    </rPh>
    <rPh sb="8" eb="9">
      <t>サキ</t>
    </rPh>
    <rPh sb="9" eb="11">
      <t>ヒヅケ</t>
    </rPh>
    <rPh sb="12" eb="14">
      <t>ハチケタ</t>
    </rPh>
    <rPh sb="15" eb="17">
      <t>ニュウリョク</t>
    </rPh>
    <phoneticPr fontId="1"/>
  </si>
  <si>
    <t>0: 一般, 1: 特定</t>
    <phoneticPr fontId="1"/>
  </si>
  <si>
    <t>現物取引のシンプルな買付注文・売付注文ができるサンプルシート</t>
    <rPh sb="0" eb="2">
      <t>ゲンブツ</t>
    </rPh>
    <rPh sb="2" eb="4">
      <t>トリヒキ</t>
    </rPh>
    <rPh sb="10" eb="12">
      <t>カイツケ</t>
    </rPh>
    <rPh sb="12" eb="14">
      <t>チュウモン</t>
    </rPh>
    <rPh sb="15" eb="17">
      <t>ウリツケ</t>
    </rPh>
    <rPh sb="17" eb="19">
      <t>チュウモン</t>
    </rPh>
    <phoneticPr fontId="1"/>
  </si>
  <si>
    <t>　黄色セルに必要な値を入力するだけで発注が可能です。</t>
    <rPh sb="1" eb="3">
      <t>キイロ</t>
    </rPh>
    <rPh sb="6" eb="8">
      <t>ヒツヨウ</t>
    </rPh>
    <rPh sb="9" eb="10">
      <t>アタイ</t>
    </rPh>
    <rPh sb="11" eb="13">
      <t>ニュウリョク</t>
    </rPh>
    <rPh sb="18" eb="20">
      <t>ハッチュウ</t>
    </rPh>
    <rPh sb="21" eb="23">
      <t>カノウ</t>
    </rPh>
    <phoneticPr fontId="1"/>
  </si>
  <si>
    <t>ﾈｵﾄﾚAPI注文管理ID</t>
    <rPh sb="7" eb="9">
      <t>チュウモン</t>
    </rPh>
    <rPh sb="9" eb="11">
      <t>カンリ</t>
    </rPh>
    <phoneticPr fontId="1"/>
  </si>
  <si>
    <t>入力状態</t>
    <rPh sb="0" eb="2">
      <t>ニュウリョク</t>
    </rPh>
    <rPh sb="2" eb="4">
      <t>ジョウタイ</t>
    </rPh>
    <phoneticPr fontId="1"/>
  </si>
  <si>
    <t>入力値　内容説明</t>
    <rPh sb="0" eb="3">
      <t>ニュウリョクチ</t>
    </rPh>
    <rPh sb="4" eb="6">
      <t>ナイヨウ</t>
    </rPh>
    <rPh sb="6" eb="8">
      <t>セツメイ</t>
    </rPh>
    <phoneticPr fontId="1"/>
  </si>
  <si>
    <t>注文株数を入力</t>
    <rPh sb="0" eb="2">
      <t>チュウモン</t>
    </rPh>
    <rPh sb="2" eb="4">
      <t>カブスウ</t>
    </rPh>
    <rPh sb="5" eb="7">
      <t>ニュウリョク</t>
    </rPh>
    <phoneticPr fontId="1"/>
  </si>
  <si>
    <t>現値</t>
    <rPh sb="0" eb="2">
      <t>ゲンネ</t>
    </rPh>
    <phoneticPr fontId="1"/>
  </si>
  <si>
    <t>売数量</t>
    <rPh sb="0" eb="1">
      <t>ウ</t>
    </rPh>
    <rPh sb="1" eb="3">
      <t>スウリョウ</t>
    </rPh>
    <phoneticPr fontId="1"/>
  </si>
  <si>
    <t>買数量</t>
    <rPh sb="0" eb="1">
      <t>カ</t>
    </rPh>
    <rPh sb="1" eb="3">
      <t>スウリョウ</t>
    </rPh>
    <phoneticPr fontId="1"/>
  </si>
  <si>
    <t>気配値</t>
    <rPh sb="0" eb="2">
      <t>ケハイ</t>
    </rPh>
    <rPh sb="2" eb="3">
      <t>ネ</t>
    </rPh>
    <phoneticPr fontId="1"/>
  </si>
  <si>
    <t>ユーザが管理する任意の整数（1以上100兆まで）</t>
    <rPh sb="4" eb="6">
      <t>カンリ</t>
    </rPh>
    <rPh sb="8" eb="10">
      <t>ニンイ</t>
    </rPh>
    <rPh sb="11" eb="13">
      <t>セイスウ</t>
    </rPh>
    <rPh sb="20" eb="21">
      <t>チョウ</t>
    </rPh>
    <phoneticPr fontId="1"/>
  </si>
  <si>
    <t>発注に利用したネオトレAPI用ワークシート関数　</t>
    <rPh sb="0" eb="2">
      <t>ハッチュウ</t>
    </rPh>
    <rPh sb="3" eb="5">
      <t>リヨウ</t>
    </rPh>
    <rPh sb="14" eb="15">
      <t>ヨウ</t>
    </rPh>
    <rPh sb="21" eb="23">
      <t>カンスウ</t>
    </rPh>
    <phoneticPr fontId="1"/>
  </si>
  <si>
    <t>↓</t>
    <phoneticPr fontId="1"/>
  </si>
  <si>
    <t>信用新規建のシンプルな買建注文・売建注文ができるサンプルシート</t>
    <rPh sb="0" eb="2">
      <t>シンヨウ</t>
    </rPh>
    <rPh sb="2" eb="4">
      <t>シンキ</t>
    </rPh>
    <rPh sb="4" eb="5">
      <t>ダテ</t>
    </rPh>
    <rPh sb="11" eb="13">
      <t>カイダテ</t>
    </rPh>
    <rPh sb="13" eb="15">
      <t>チュウモン</t>
    </rPh>
    <rPh sb="16" eb="17">
      <t>バイ</t>
    </rPh>
    <rPh sb="17" eb="18">
      <t>タツル</t>
    </rPh>
    <rPh sb="18" eb="20">
      <t>チュウモン</t>
    </rPh>
    <phoneticPr fontId="1"/>
  </si>
  <si>
    <t>信用区分</t>
    <rPh sb="0" eb="2">
      <t>シンヨウ</t>
    </rPh>
    <rPh sb="2" eb="4">
      <t>クブン</t>
    </rPh>
    <phoneticPr fontId="1"/>
  </si>
  <si>
    <t>1: 制度信用（6ヶ月）、2: 一般信用（無期限）</t>
    <phoneticPr fontId="1"/>
  </si>
  <si>
    <t>注文期限</t>
    <phoneticPr fontId="1"/>
  </si>
  <si>
    <t>1: 売建, 3: 買建</t>
    <rPh sb="4" eb="5">
      <t>タ</t>
    </rPh>
    <rPh sb="11" eb="12">
      <t>タ</t>
    </rPh>
    <phoneticPr fontId="1"/>
  </si>
  <si>
    <t>当サンプルシートは、特定の銘柄や商品の勧誘や売買の推奨等を目的としたものではありません。</t>
  </si>
  <si>
    <t>当サンプルシートは、株式市場全般の推奨や株価動向の上昇または下落を示唆するものではありません。</t>
  </si>
  <si>
    <t>投資にあたっての最終判断はお客さまご自身でお願いいたします。</t>
  </si>
  <si>
    <t>V1.0.0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</si>
</sst>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BIZ UDゴシック"/>
      <family val="2"/>
      <charset val="128"/>
    </font>
    <font>
      <sz val="6"/>
      <name val="BIZ UDゴシック"/>
      <family val="2"/>
      <charset val="128"/>
    </font>
    <font>
      <sz val="10"/>
      <color theme="1"/>
      <name val="BIZ UDゴシック"/>
      <family val="2"/>
      <charset val="128"/>
    </font>
    <font>
      <sz val="12"/>
      <color theme="1"/>
      <name val="BIZ UDゴシック"/>
      <family val="2"/>
      <charset val="128"/>
    </font>
    <font>
      <b/>
      <sz val="10"/>
      <color theme="1"/>
      <name val="BIZ UDゴシック"/>
      <family val="3"/>
      <charset val="128"/>
    </font>
    <font>
      <sz val="8"/>
      <color theme="1"/>
      <name val="BIZ UDゴシック"/>
      <family val="2"/>
      <charset val="128"/>
    </font>
    <font>
      <b/>
      <sz val="11"/>
      <color theme="1"/>
      <name val="BIZ UDゴシック"/>
      <family val="3"/>
      <charset val="128"/>
    </font>
    <font>
      <b/>
      <sz val="14"/>
      <color theme="1"/>
      <name val="BIZ UDゴシック"/>
      <family val="3"/>
      <charset val="128"/>
    </font>
    <font>
      <sz val="11"/>
      <color theme="1"/>
      <name val="BIZ UDゴシック"/>
      <family val="2"/>
      <charset val="128"/>
    </font>
    <font>
      <b/>
      <sz val="14"/>
      <color theme="4" tint="-0.499984740745262"/>
      <name val="BIZ UDゴシック"/>
      <family val="3"/>
      <charset val="128"/>
    </font>
    <font>
      <b/>
      <sz val="16"/>
      <color theme="1"/>
      <name val="BIZ UDゴシック"/>
      <family val="3"/>
      <charset val="128"/>
    </font>
    <font>
      <sz val="10"/>
      <color theme="1"/>
      <name val="BIZ UDゴシック"/>
      <family val="3"/>
      <charset val="128"/>
    </font>
    <font>
      <sz val="12"/>
      <color theme="1"/>
      <name val="BIZ UDゴシック"/>
      <family val="3"/>
      <charset val="128"/>
    </font>
    <font>
      <b/>
      <sz val="12"/>
      <color theme="4" tint="-0.499984740745262"/>
      <name val="BIZ UDゴシック"/>
      <family val="3"/>
      <charset val="128"/>
    </font>
    <font>
      <sz val="10.5"/>
      <color theme="1"/>
      <name val="Meiryo UI"/>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3">
    <xf numFmtId="0" fontId="0" fillId="0" borderId="0" xfId="0">
      <alignment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0" borderId="9" xfId="0" applyBorder="1" applyAlignment="1">
      <alignment horizontal="left" vertical="center" indent="1"/>
    </xf>
    <xf numFmtId="0" fontId="0" fillId="2" borderId="10" xfId="0" applyFill="1" applyBorder="1" applyAlignment="1">
      <alignment horizontal="center" vertical="center"/>
    </xf>
    <xf numFmtId="0" fontId="0" fillId="0" borderId="13" xfId="0" applyBorder="1" applyAlignment="1">
      <alignment horizontal="left" vertical="center" indent="1"/>
    </xf>
    <xf numFmtId="0" fontId="0" fillId="2" borderId="5" xfId="0" applyFill="1" applyBorder="1" applyAlignment="1">
      <alignment horizontal="center" vertical="center"/>
    </xf>
    <xf numFmtId="0" fontId="0" fillId="0" borderId="16" xfId="0" applyBorder="1" applyAlignment="1">
      <alignment horizontal="left" vertical="center" indent="1"/>
    </xf>
    <xf numFmtId="0" fontId="0" fillId="0" borderId="0" xfId="0" applyProtection="1">
      <alignment vertical="center"/>
      <protection hidden="1"/>
    </xf>
    <xf numFmtId="0" fontId="0" fillId="3" borderId="1" xfId="0" applyFill="1" applyBorder="1">
      <alignment vertical="center"/>
    </xf>
    <xf numFmtId="0" fontId="0" fillId="0" borderId="6" xfId="0" applyBorder="1" applyAlignment="1">
      <alignment vertical="center" shrinkToFit="1"/>
    </xf>
    <xf numFmtId="0" fontId="0" fillId="0" borderId="5" xfId="0" applyBorder="1" applyAlignment="1">
      <alignment vertical="center" shrinkToFit="1"/>
    </xf>
    <xf numFmtId="0" fontId="0" fillId="0" borderId="10" xfId="0" applyBorder="1" applyAlignment="1">
      <alignment vertical="center" shrinkToFit="1"/>
    </xf>
    <xf numFmtId="0" fontId="5" fillId="0" borderId="0" xfId="0" applyFont="1" applyProtection="1">
      <alignment vertical="center"/>
      <protection hidden="1"/>
    </xf>
    <xf numFmtId="0" fontId="6" fillId="0" borderId="0" xfId="0" applyFont="1">
      <alignment vertical="center"/>
    </xf>
    <xf numFmtId="0" fontId="7" fillId="0" borderId="0" xfId="0" applyFont="1">
      <alignment vertical="center"/>
    </xf>
    <xf numFmtId="0" fontId="0" fillId="7" borderId="1" xfId="0" applyFill="1" applyBorder="1" applyAlignment="1">
      <alignment horizontal="center" vertical="center"/>
    </xf>
    <xf numFmtId="38" fontId="0" fillId="9" borderId="6" xfId="1" applyFont="1" applyFill="1" applyBorder="1" applyAlignment="1">
      <alignment vertical="center" shrinkToFit="1"/>
    </xf>
    <xf numFmtId="38" fontId="0" fillId="9" borderId="5" xfId="1" applyFont="1" applyFill="1" applyBorder="1" applyAlignment="1">
      <alignment vertical="center" shrinkToFit="1"/>
    </xf>
    <xf numFmtId="38" fontId="0" fillId="9" borderId="10" xfId="1" applyFont="1" applyFill="1" applyBorder="1" applyAlignment="1">
      <alignment vertical="center" shrinkToFit="1"/>
    </xf>
    <xf numFmtId="38" fontId="0" fillId="0" borderId="6" xfId="1" applyFont="1" applyBorder="1" applyAlignment="1">
      <alignment vertical="center" shrinkToFit="1"/>
    </xf>
    <xf numFmtId="38" fontId="0" fillId="8" borderId="6" xfId="1" applyFont="1" applyFill="1" applyBorder="1" applyAlignment="1">
      <alignment vertical="center" shrinkToFit="1"/>
    </xf>
    <xf numFmtId="38" fontId="0" fillId="0" borderId="5" xfId="1" applyFont="1" applyBorder="1" applyAlignment="1">
      <alignment vertical="center" shrinkToFit="1"/>
    </xf>
    <xf numFmtId="38" fontId="0" fillId="8" borderId="5" xfId="1" applyFont="1" applyFill="1" applyBorder="1" applyAlignment="1">
      <alignment vertical="center" shrinkToFit="1"/>
    </xf>
    <xf numFmtId="38" fontId="0" fillId="8" borderId="10" xfId="1" applyFont="1" applyFill="1" applyBorder="1" applyAlignment="1">
      <alignment vertical="center" shrinkToFit="1"/>
    </xf>
    <xf numFmtId="0" fontId="9" fillId="0" borderId="0" xfId="0" applyFont="1" applyAlignment="1">
      <alignment horizontal="center" vertical="center"/>
    </xf>
    <xf numFmtId="0" fontId="3" fillId="3" borderId="8" xfId="0" applyFont="1" applyFill="1" applyBorder="1" applyAlignment="1">
      <alignment horizontal="right" vertical="center" indent="1"/>
    </xf>
    <xf numFmtId="0" fontId="3" fillId="3" borderId="15" xfId="0" applyFont="1" applyFill="1" applyBorder="1" applyAlignment="1">
      <alignment horizontal="right" vertical="center" indent="1"/>
    </xf>
    <xf numFmtId="0" fontId="3" fillId="3" borderId="12" xfId="0" applyFont="1" applyFill="1" applyBorder="1" applyAlignment="1">
      <alignment horizontal="right" vertical="center" indent="1"/>
    </xf>
    <xf numFmtId="0" fontId="0" fillId="0" borderId="0" xfId="0" applyAlignment="1">
      <alignment horizontal="center" vertical="center"/>
    </xf>
    <xf numFmtId="0" fontId="0" fillId="2" borderId="4" xfId="0" applyFill="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indent="1"/>
    </xf>
    <xf numFmtId="0" fontId="8" fillId="0" borderId="0" xfId="0" applyFont="1" applyAlignment="1">
      <alignment horizontal="center" vertical="center"/>
    </xf>
    <xf numFmtId="0" fontId="0" fillId="4" borderId="20" xfId="0" applyFill="1" applyBorder="1" applyProtection="1">
      <alignment vertical="center"/>
      <protection hidden="1"/>
    </xf>
    <xf numFmtId="0" fontId="4" fillId="0" borderId="0" xfId="0" applyFont="1" applyAlignment="1">
      <alignment horizontal="center" vertical="center" shrinkToFit="1"/>
    </xf>
    <xf numFmtId="38" fontId="0" fillId="0" borderId="0" xfId="1" applyFont="1" applyFill="1" applyBorder="1" applyAlignment="1">
      <alignment vertical="center" shrinkToFit="1"/>
    </xf>
    <xf numFmtId="0" fontId="0" fillId="0" borderId="0" xfId="0" applyAlignment="1">
      <alignment vertical="center" shrinkToFit="1"/>
    </xf>
    <xf numFmtId="0" fontId="0" fillId="2" borderId="31"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2" fillId="0" borderId="0" xfId="0" applyFont="1">
      <alignment vertical="center"/>
    </xf>
    <xf numFmtId="0" fontId="0" fillId="0" borderId="23" xfId="0" applyBorder="1" applyAlignment="1">
      <alignment vertical="center" shrinkToFit="1"/>
    </xf>
    <xf numFmtId="0" fontId="0" fillId="2" borderId="38" xfId="0" applyFill="1" applyBorder="1" applyAlignment="1">
      <alignment horizontal="center" vertical="center"/>
    </xf>
    <xf numFmtId="0" fontId="13" fillId="3" borderId="0" xfId="0" applyFont="1" applyFill="1" applyAlignment="1">
      <alignment horizontal="center" vertical="center"/>
    </xf>
    <xf numFmtId="0" fontId="14" fillId="0" borderId="0" xfId="0" applyFont="1" applyAlignment="1">
      <alignment horizontal="left" vertical="center"/>
    </xf>
    <xf numFmtId="0" fontId="3" fillId="0" borderId="21" xfId="0" applyFont="1" applyBorder="1" applyAlignment="1">
      <alignment horizontal="center" vertical="center"/>
    </xf>
    <xf numFmtId="0" fontId="12" fillId="0" borderId="22" xfId="0" applyFont="1" applyBorder="1" applyAlignment="1">
      <alignment horizontal="center" vertical="center"/>
    </xf>
    <xf numFmtId="38" fontId="10" fillId="0" borderId="21" xfId="1" applyFont="1" applyBorder="1" applyAlignment="1">
      <alignment horizontal="right" vertical="center" indent="1" shrinkToFit="1"/>
    </xf>
    <xf numFmtId="38" fontId="10" fillId="0" borderId="22" xfId="1" applyFont="1" applyBorder="1" applyAlignment="1">
      <alignment horizontal="right" vertical="center" indent="1" shrinkToFi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0" fillId="0" borderId="5" xfId="0" applyBorder="1" applyAlignment="1">
      <alignment vertical="center" shrinkToFit="1"/>
    </xf>
    <xf numFmtId="0" fontId="0" fillId="0" borderId="14" xfId="0" applyBorder="1" applyAlignment="1">
      <alignment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0" fontId="9" fillId="0" borderId="0" xfId="0" applyFont="1" applyAlignment="1">
      <alignment horizontal="center" vertical="center" shrinkToFit="1"/>
    </xf>
    <xf numFmtId="0" fontId="0" fillId="7" borderId="1" xfId="0" applyFill="1" applyBorder="1" applyAlignment="1">
      <alignment horizontal="center" vertical="center"/>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5" borderId="10" xfId="0" applyFont="1" applyFill="1" applyBorder="1" applyAlignment="1">
      <alignment horizontal="center" vertical="center" shrinkToFit="1"/>
    </xf>
    <xf numFmtId="0" fontId="0" fillId="0" borderId="0" xfId="0">
      <alignment vertical="center"/>
    </xf>
    <xf numFmtId="0" fontId="0" fillId="2" borderId="17" xfId="0" applyFill="1" applyBorder="1" applyAlignment="1">
      <alignment vertical="center" shrinkToFit="1"/>
    </xf>
    <xf numFmtId="0" fontId="0" fillId="2" borderId="18" xfId="0" applyFill="1" applyBorder="1" applyAlignment="1">
      <alignment vertical="center" shrinkToFit="1"/>
    </xf>
    <xf numFmtId="0" fontId="0" fillId="2" borderId="19" xfId="0" applyFill="1" applyBorder="1" applyAlignment="1">
      <alignment vertical="center" shrinkToFit="1"/>
    </xf>
    <xf numFmtId="0" fontId="4" fillId="6" borderId="6" xfId="0" applyFont="1" applyFill="1" applyBorder="1" applyAlignment="1">
      <alignment horizontal="center" vertical="center" shrinkToFit="1"/>
    </xf>
    <xf numFmtId="0" fontId="4" fillId="0" borderId="10" xfId="0" applyFont="1" applyBorder="1" applyAlignment="1">
      <alignment horizontal="center" vertical="center" shrinkToFit="1"/>
    </xf>
    <xf numFmtId="0" fontId="0" fillId="0" borderId="0" xfId="0" applyAlignment="1">
      <alignment horizontal="center" vertical="center"/>
    </xf>
    <xf numFmtId="0" fontId="0" fillId="0" borderId="10" xfId="0" applyBorder="1" applyAlignment="1">
      <alignment vertical="center" shrinkToFit="1"/>
    </xf>
    <xf numFmtId="0" fontId="0" fillId="0" borderId="11" xfId="0" applyBorder="1" applyAlignment="1">
      <alignment vertical="center" shrinkToFit="1"/>
    </xf>
    <xf numFmtId="0" fontId="13" fillId="0" borderId="0" xfId="0" applyFont="1" applyAlignment="1">
      <alignment vertical="center" shrinkToFit="1"/>
    </xf>
    <xf numFmtId="0" fontId="0" fillId="0" borderId="26" xfId="0" applyBorder="1" applyAlignment="1">
      <alignment horizontal="left" vertical="center" indent="1"/>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2" borderId="27" xfId="0" applyFill="1" applyBorder="1" applyAlignment="1">
      <alignment horizontal="center" vertical="center"/>
    </xf>
    <xf numFmtId="0" fontId="0" fillId="2" borderId="33" xfId="0" applyFill="1" applyBorder="1" applyAlignment="1">
      <alignment horizontal="center" vertical="center"/>
    </xf>
    <xf numFmtId="0" fontId="0" fillId="2" borderId="28" xfId="0" applyFill="1" applyBorder="1" applyAlignment="1">
      <alignment horizontal="center" vertical="center"/>
    </xf>
    <xf numFmtId="0" fontId="0" fillId="0" borderId="29" xfId="0" applyBorder="1" applyAlignment="1">
      <alignment horizontal="left" vertical="center" indent="1"/>
    </xf>
    <xf numFmtId="0" fontId="0" fillId="0" borderId="37" xfId="0" applyBorder="1" applyAlignment="1">
      <alignment horizontal="left" vertical="center" indent="1"/>
    </xf>
    <xf numFmtId="0" fontId="0" fillId="0" borderId="30" xfId="0" applyBorder="1" applyAlignment="1">
      <alignment horizontal="left" vertical="center" indent="1"/>
    </xf>
    <xf numFmtId="0" fontId="0" fillId="2" borderId="32" xfId="0" applyFill="1" applyBorder="1" applyAlignment="1">
      <alignment horizontal="center" vertical="center"/>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14"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42" xfId="0" applyBorder="1" applyAlignment="1">
      <alignment horizontal="left" vertical="center" indent="1"/>
    </xf>
    <xf numFmtId="0" fontId="0" fillId="0" borderId="40" xfId="0" applyBorder="1" applyAlignment="1">
      <alignment horizontal="left" vertical="center" indent="1"/>
    </xf>
    <xf numFmtId="0" fontId="0" fillId="0" borderId="41" xfId="0" applyBorder="1" applyAlignment="1">
      <alignment horizontal="left" vertical="center" indent="1"/>
    </xf>
    <xf numFmtId="0" fontId="8" fillId="3" borderId="42" xfId="0" applyFont="1" applyFill="1" applyBorder="1" applyAlignment="1">
      <alignment horizontal="right" vertical="center" indent="1"/>
    </xf>
    <xf numFmtId="0" fontId="8" fillId="3" borderId="41" xfId="0" applyFont="1" applyFill="1" applyBorder="1" applyAlignment="1">
      <alignment horizontal="right" vertical="center" indent="1"/>
    </xf>
    <xf numFmtId="0" fontId="8" fillId="3" borderId="26" xfId="0" applyFont="1" applyFill="1" applyBorder="1" applyAlignment="1">
      <alignment horizontal="right" vertical="center" indent="1"/>
    </xf>
    <xf numFmtId="0" fontId="8" fillId="0" borderId="25" xfId="0" applyFont="1" applyBorder="1" applyAlignment="1">
      <alignment horizontal="right" vertical="center" indent="1"/>
    </xf>
    <xf numFmtId="0" fontId="8" fillId="3" borderId="29" xfId="0" applyFont="1" applyFill="1" applyBorder="1" applyAlignment="1">
      <alignment horizontal="right" vertical="center" indent="1"/>
    </xf>
    <xf numFmtId="0" fontId="8" fillId="0" borderId="30" xfId="0" applyFont="1" applyBorder="1" applyAlignment="1">
      <alignment horizontal="right" vertical="center" indent="1"/>
    </xf>
    <xf numFmtId="0" fontId="8" fillId="3" borderId="25" xfId="0" applyFont="1" applyFill="1" applyBorder="1" applyAlignment="1">
      <alignment horizontal="right" vertical="center" inden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30" xfId="0"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rtdsrv_4dd4902c8e4f47d899645051e1258e8f">
      <tp>
        <v>2562</v>
        <stp/>
        <stp>1,4182</stp>
        <stp>44</stp>
        <tr r="D14" s="3"/>
      </tp>
      <tp>
        <v>800</v>
        <stp/>
        <stp>1,4182</stp>
        <stp>45</stp>
        <tr r="F14" s="3"/>
      </tp>
      <tp>
        <v>2563</v>
        <stp/>
        <stp>1,4182</stp>
        <stp>40</stp>
        <tr r="D12" s="3"/>
      </tp>
      <tp>
        <v>300</v>
        <stp/>
        <stp>1,4182</stp>
        <stp>41</stp>
        <tr r="F12" s="3"/>
      </tp>
      <tp>
        <v>2562.5</v>
        <stp/>
        <stp>1,4182</stp>
        <stp>42</stp>
        <tr r="D13" s="3"/>
      </tp>
      <tp>
        <v>500</v>
        <stp/>
        <stp>1,4182</stp>
        <stp>43</stp>
        <tr r="F13" s="3"/>
      </tp>
      <tp>
        <v>2564</v>
        <stp/>
        <stp>1,4182</stp>
        <stp>17</stp>
        <tr r="D11" s="3"/>
      </tp>
      <tp>
        <v>1100</v>
        <stp/>
        <stp>1,4182</stp>
        <stp>18</stp>
        <tr r="C11" s="3"/>
      </tp>
      <tp>
        <v>2564.5</v>
        <stp/>
        <stp>1,4182</stp>
        <stp>19</stp>
        <tr r="D10" s="3"/>
      </tp>
      <tp>
        <v>600</v>
        <stp/>
        <stp>1,4182</stp>
        <stp>20</stp>
        <tr r="C10" s="3"/>
      </tp>
      <tp>
        <v>2565</v>
        <stp/>
        <stp>1,4182</stp>
        <stp>21</stp>
        <tr r="D9" s="3"/>
      </tp>
      <tp>
        <v>1200</v>
        <stp/>
        <stp>1,4182</stp>
        <stp>22</stp>
        <tr r="C9" s="3"/>
      </tp>
      <tp>
        <v>1000</v>
        <stp/>
        <stp>1,2818</stp>
        <stp>45</stp>
        <tr r="P14" s="3"/>
      </tp>
      <tp>
        <v>1831</v>
        <stp/>
        <stp>1,2818</stp>
        <stp>44</stp>
        <tr r="N14" s="3"/>
      </tp>
      <tp>
        <v>100</v>
        <stp/>
        <stp>1,2818</stp>
        <stp>41</stp>
        <tr r="P12" s="3"/>
      </tp>
      <tp>
        <v>1833</v>
        <stp/>
        <stp>1,2818</stp>
        <stp>40</stp>
        <tr r="N12" s="3"/>
      </tp>
      <tp>
        <v>400</v>
        <stp/>
        <stp>1,2818</stp>
        <stp>43</stp>
        <tr r="P13" s="3"/>
      </tp>
      <tp>
        <v>1832</v>
        <stp/>
        <stp>1,2818</stp>
        <stp>42</stp>
        <tr r="N13" s="3"/>
      </tp>
      <tp>
        <v>1838</v>
        <stp/>
        <stp>1,2818</stp>
        <stp>19</stp>
        <tr r="N10" s="3"/>
      </tp>
      <tp>
        <v>400</v>
        <stp/>
        <stp>1,2818</stp>
        <stp>18</stp>
        <tr r="M11" s="3"/>
      </tp>
      <tp>
        <v>1837</v>
        <stp/>
        <stp>1,2818</stp>
        <stp>17</stp>
        <tr r="N11" s="3"/>
      </tp>
      <tp>
        <v>1839</v>
        <stp/>
        <stp>1,2818</stp>
        <stp>21</stp>
        <tr r="N9" s="3"/>
      </tp>
      <tp>
        <v>200</v>
        <stp/>
        <stp>1,2818</stp>
        <stp>20</stp>
        <tr r="M10" s="3"/>
      </tp>
      <tp>
        <v>300</v>
        <stp/>
        <stp>1,2818</stp>
        <stp>22</stp>
        <tr r="M9" s="3"/>
      </tp>
      <tp t="s">
        <v>RtdValueSymbolNotExists</v>
        <stp/>
        <stp>1,2506</stp>
        <stp>18</stp>
        <tr r="H11" s="1"/>
      </tp>
      <tp t="s">
        <v>RtdValueSymbolNotExists</v>
        <stp/>
        <stp>1,2506</stp>
        <stp>19</stp>
        <tr r="I10" s="1"/>
      </tp>
      <tp t="s">
        <v>RtdValueSymbolNotExists</v>
        <stp/>
        <stp>1,2506</stp>
        <stp>17</stp>
        <tr r="I11" s="1"/>
      </tp>
      <tp t="s">
        <v>RtdValueSymbolNotExists</v>
        <stp/>
        <stp>1,2506</stp>
        <stp>20</stp>
        <tr r="H10" s="1"/>
      </tp>
      <tp t="s">
        <v>RtdValueSymbolNotExists</v>
        <stp/>
        <stp>1,2506</stp>
        <stp>21</stp>
        <tr r="I9" s="1"/>
      </tp>
      <tp t="s">
        <v>RtdValueSymbolNotExists</v>
        <stp/>
        <stp>1,2506</stp>
        <stp>22</stp>
        <tr r="H9" s="1"/>
      </tp>
      <tp t="s">
        <v>RtdValueSymbolNotExists</v>
        <stp/>
        <stp>1,2506</stp>
        <stp>44</stp>
        <tr r="I14" s="1"/>
      </tp>
      <tp t="s">
        <v>RtdValueSymbolNotExists</v>
        <stp/>
        <stp>1,2506</stp>
        <stp>45</stp>
        <tr r="K14" s="1"/>
      </tp>
      <tp t="s">
        <v>RtdValueSymbolNotExists</v>
        <stp/>
        <stp>1,2506</stp>
        <stp>40</stp>
        <tr r="I12" s="1"/>
      </tp>
      <tp t="s">
        <v>RtdValueSymbolNotExists</v>
        <stp/>
        <stp>1,2506</stp>
        <stp>41</stp>
        <tr r="K12" s="1"/>
      </tp>
      <tp t="s">
        <v>RtdValueSymbolNotExists</v>
        <stp/>
        <stp>1,2506</stp>
        <stp>42</stp>
        <tr r="I13" s="1"/>
      </tp>
      <tp t="s">
        <v>RtdValueSymbolNotExists</v>
        <stp/>
        <stp>1,2506</stp>
        <stp>43</stp>
        <tr r="K13" s="1"/>
      </tp>
      <tp>
        <v>1800</v>
        <stp/>
        <stp>1,8233</stp>
        <stp>45</stp>
        <tr r="K14" s="3"/>
      </tp>
      <tp>
        <v>2257.5</v>
        <stp/>
        <stp>1,8233</stp>
        <stp>44</stp>
        <tr r="I14" s="3"/>
      </tp>
      <tp>
        <v>800</v>
        <stp/>
        <stp>1,8233</stp>
        <stp>43</stp>
        <tr r="K13" s="3"/>
      </tp>
      <tp>
        <v>2258</v>
        <stp/>
        <stp>1,8233</stp>
        <stp>42</stp>
        <tr r="I13" s="3"/>
      </tp>
      <tp>
        <v>400</v>
        <stp/>
        <stp>1,8233</stp>
        <stp>41</stp>
        <tr r="K12" s="3"/>
      </tp>
      <tp>
        <v>2258.5</v>
        <stp/>
        <stp>1,8233</stp>
        <stp>40</stp>
        <tr r="I12" s="3"/>
      </tp>
      <tp>
        <v>1800</v>
        <stp/>
        <stp>1,8233</stp>
        <stp>22</stp>
        <tr r="H9" s="3"/>
      </tp>
      <tp>
        <v>2260</v>
        <stp/>
        <stp>1,8233</stp>
        <stp>21</stp>
        <tr r="I9" s="3"/>
      </tp>
      <tp>
        <v>500</v>
        <stp/>
        <stp>1,8233</stp>
        <stp>20</stp>
        <tr r="H10" s="3"/>
      </tp>
      <tp>
        <v>2259.5</v>
        <stp/>
        <stp>1,8233</stp>
        <stp>19</stp>
        <tr r="I10" s="3"/>
      </tp>
      <tp>
        <v>300</v>
        <stp/>
        <stp>1,8233</stp>
        <stp>18</stp>
        <tr r="H11" s="3"/>
      </tp>
      <tp>
        <v>2259</v>
        <stp/>
        <stp>1,8233</stp>
        <stp>17</stp>
        <tr r="I11" s="3"/>
      </tp>
    </main>
    <main first="rtdsrv_4dd4902c8e4f47d899645051e1258e8f">
      <tp t="s">
        <v>2024/03/08 13:16:22</v>
        <stp/>
        <stp>1,2818</stp>
        <stp>5</stp>
        <tr r="P5" s="3"/>
      </tp>
      <tp>
        <v>1833</v>
        <stp/>
        <stp>1,2818</stp>
        <stp>4</stp>
        <tr r="N5" s="3"/>
      </tp>
      <tp t="s">
        <v>ピエトロ</v>
        <stp/>
        <stp>1,2818</stp>
        <stp>2</stp>
        <tr r="N4" s="3"/>
      </tp>
    </main>
    <main first="rtdsrv_4dd4902c8e4f47d899645051e1258e8f">
      <tp>
        <v>2563.5</v>
        <stp/>
        <stp>1,4182</stp>
        <stp>4</stp>
        <tr r="D5" s="3"/>
      </tp>
      <tp t="s">
        <v>2024/03/08 13:22:02</v>
        <stp/>
        <stp>1,4182</stp>
        <stp>5</stp>
        <tr r="F5" s="3"/>
      </tp>
      <tp t="s">
        <v>菱ガス化</v>
        <stp/>
        <stp>1,4182</stp>
        <stp>2</stp>
        <tr r="D4" s="3"/>
      </tp>
      <tp t="s">
        <v>2024/03/08 13:22:02</v>
        <stp/>
        <stp>1,8233</stp>
        <stp>5</stp>
        <tr r="K5" s="3"/>
      </tp>
      <tp>
        <v>2259</v>
        <stp/>
        <stp>1,8233</stp>
        <stp>4</stp>
        <tr r="I5" s="3"/>
      </tp>
      <tp t="s">
        <v>高島屋</v>
        <stp/>
        <stp>1,8233</stp>
        <stp>2</stp>
        <tr r="I4" s="3"/>
      </tp>
      <tp t="s">
        <v>RtdValueSymbolNotExists</v>
        <stp/>
        <stp>1,2506</stp>
        <stp>2</stp>
        <tr r="I3" s="1"/>
      </tp>
      <tp t="s">
        <v>RtdValueSymbolNotExists</v>
        <stp/>
        <stp>1,2506</stp>
        <stp>4</stp>
        <tr r="I4" s="1"/>
      </tp>
      <tp t="s">
        <v>RtdValueSymbolNotExists</v>
        <stp/>
        <stp>1,2506</stp>
        <stp>5</stp>
        <tr r="K4" s="1"/>
      </tp>
    </main>
  </volType>
</volTypes>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volatileDependencies" Target="volatileDependenci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790575</xdr:colOff>
      <xdr:row>17</xdr:row>
      <xdr:rowOff>0</xdr:rowOff>
    </xdr:from>
    <xdr:to>
      <xdr:col>5</xdr:col>
      <xdr:colOff>2828925</xdr:colOff>
      <xdr:row>18</xdr:row>
      <xdr:rowOff>0</xdr:rowOff>
    </xdr:to>
    <xdr:sp macro="" textlink="">
      <xdr:nvSpPr>
        <xdr:cNvPr id="2" name="正方形/長方形 1">
          <a:extLst>
            <a:ext uri="{FF2B5EF4-FFF2-40B4-BE49-F238E27FC236}">
              <a16:creationId xmlns:a16="http://schemas.microsoft.com/office/drawing/2014/main" id="{A387B227-A78A-1572-A1BD-81D33BCAC913}"/>
            </a:ext>
          </a:extLst>
        </xdr:cNvPr>
        <xdr:cNvSpPr/>
      </xdr:nvSpPr>
      <xdr:spPr>
        <a:xfrm>
          <a:off x="3486150" y="3714750"/>
          <a:ext cx="2038350" cy="247650"/>
        </a:xfrm>
        <a:prstGeom prst="rect">
          <a:avLst/>
        </a:prstGeom>
        <a:solidFill>
          <a:schemeClr val="accent6">
            <a:lumMod val="20000"/>
            <a:lumOff val="80000"/>
          </a:schemeClr>
        </a:solidFill>
        <a:ln>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bg2">
                  <a:lumMod val="25000"/>
                </a:schemeClr>
              </a:solidFill>
              <a:latin typeface="BIZ UDゴシック" panose="020B0400000000000000" pitchFamily="49" charset="-128"/>
              <a:ea typeface="BIZ UDゴシック" panose="020B0400000000000000" pitchFamily="49" charset="-128"/>
            </a:rPr>
            <a:t>SNT.EqtyOrder</a:t>
          </a:r>
          <a:r>
            <a:rPr kumimoji="1" lang="ja-JP" altLang="en-US" sz="1050">
              <a:solidFill>
                <a:schemeClr val="bg2">
                  <a:lumMod val="25000"/>
                </a:schemeClr>
              </a:solidFill>
              <a:latin typeface="BIZ UDゴシック" panose="020B0400000000000000" pitchFamily="49" charset="-128"/>
              <a:ea typeface="BIZ UDゴシック" panose="020B0400000000000000" pitchFamily="49" charset="-128"/>
            </a:rPr>
            <a:t>関数　使用</a:t>
          </a:r>
          <a:endParaRPr kumimoji="1" lang="en-US" altLang="ja-JP" sz="1050">
            <a:solidFill>
              <a:schemeClr val="bg2">
                <a:lumMod val="25000"/>
              </a:schemeClr>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29</xdr:row>
      <xdr:rowOff>0</xdr:rowOff>
    </xdr:from>
    <xdr:to>
      <xdr:col>13</xdr:col>
      <xdr:colOff>0</xdr:colOff>
      <xdr:row>30</xdr:row>
      <xdr:rowOff>0</xdr:rowOff>
    </xdr:to>
    <xdr:sp macro="" textlink="">
      <xdr:nvSpPr>
        <xdr:cNvPr id="3" name="正方形/長方形 2">
          <a:extLst>
            <a:ext uri="{FF2B5EF4-FFF2-40B4-BE49-F238E27FC236}">
              <a16:creationId xmlns:a16="http://schemas.microsoft.com/office/drawing/2014/main" id="{72078683-BDF5-4357-B6AC-A06A928627D0}"/>
            </a:ext>
          </a:extLst>
        </xdr:cNvPr>
        <xdr:cNvSpPr/>
      </xdr:nvSpPr>
      <xdr:spPr>
        <a:xfrm>
          <a:off x="4448175" y="5334000"/>
          <a:ext cx="3238500" cy="247650"/>
        </a:xfrm>
        <a:prstGeom prst="rect">
          <a:avLst/>
        </a:prstGeom>
        <a:solidFill>
          <a:schemeClr val="accent6">
            <a:lumMod val="20000"/>
            <a:lumOff val="80000"/>
          </a:schemeClr>
        </a:solidFill>
        <a:ln>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bg2">
                  <a:lumMod val="25000"/>
                </a:schemeClr>
              </a:solidFill>
              <a:latin typeface="BIZ UDゴシック" panose="020B0400000000000000" pitchFamily="49" charset="-128"/>
              <a:ea typeface="BIZ UDゴシック" panose="020B0400000000000000" pitchFamily="49" charset="-128"/>
            </a:rPr>
            <a:t>SNT.MrgnOpenOrder</a:t>
          </a:r>
          <a:r>
            <a:rPr kumimoji="1" lang="ja-JP" altLang="en-US" sz="1050">
              <a:solidFill>
                <a:schemeClr val="bg2">
                  <a:lumMod val="25000"/>
                </a:schemeClr>
              </a:solidFill>
              <a:latin typeface="BIZ UDゴシック" panose="020B0400000000000000" pitchFamily="49" charset="-128"/>
              <a:ea typeface="BIZ UDゴシック" panose="020B0400000000000000" pitchFamily="49" charset="-128"/>
            </a:rPr>
            <a:t>関数　使用</a:t>
          </a:r>
          <a:endParaRPr kumimoji="1" lang="en-US" altLang="ja-JP" sz="1050">
            <a:solidFill>
              <a:schemeClr val="bg2">
                <a:lumMod val="25000"/>
              </a:schemeClr>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7C544-B0D8-47DE-A31F-BCA524DB7281}">
  <dimension ref="B1:T25"/>
  <sheetViews>
    <sheetView showGridLines="0" tabSelected="1" zoomScaleNormal="100" zoomScaleSheetLayoutView="115" workbookViewId="0">
      <selection activeCell="N25" sqref="N25"/>
    </sheetView>
  </sheetViews>
  <sheetFormatPr defaultRowHeight="20.100000000000001" customHeight="1" x14ac:dyDescent="0.15"/>
  <cols>
    <col min="1" max="1" width="2.7109375" customWidth="1"/>
    <col min="2" max="2" width="5.7109375" customWidth="1"/>
    <col min="5" max="5" width="19.7109375" customWidth="1"/>
    <col min="6" max="6" width="50.7109375" customWidth="1"/>
  </cols>
  <sheetData>
    <row r="1" spans="2:20" ht="20.100000000000001" customHeight="1" x14ac:dyDescent="0.15">
      <c r="G1" s="46"/>
      <c r="M1" s="46" t="s">
        <v>39</v>
      </c>
    </row>
    <row r="2" spans="2:20" ht="30" customHeight="1" x14ac:dyDescent="0.15">
      <c r="B2" s="16" t="s">
        <v>21</v>
      </c>
      <c r="G2" s="46"/>
      <c r="M2" s="46" t="s">
        <v>40</v>
      </c>
    </row>
    <row r="3" spans="2:20" ht="20.100000000000001" customHeight="1" x14ac:dyDescent="0.15">
      <c r="C3" s="10"/>
      <c r="D3" t="s">
        <v>22</v>
      </c>
      <c r="G3" s="46"/>
      <c r="H3" s="26">
        <f>E7</f>
        <v>2506</v>
      </c>
      <c r="I3" s="59" t="str">
        <f>_xll.SNT.StockInst(E7,"銘柄名称")</f>
        <v>=SNT.StockInst(E7,"銘柄名称") =&gt; 銘柄コードが存在しません</v>
      </c>
      <c r="J3" s="59"/>
      <c r="K3" s="59"/>
      <c r="M3" s="46" t="s">
        <v>41</v>
      </c>
    </row>
    <row r="4" spans="2:20" ht="20.100000000000001" customHeight="1" thickBot="1" x14ac:dyDescent="0.2">
      <c r="H4" s="47" t="s">
        <v>27</v>
      </c>
      <c r="I4" s="49" t="str">
        <f>_xll.SNT.StockInst($E$7,"現値")</f>
        <v>=SNT.StockInst($E$7,"現値") =&gt; 銘柄コードが存在しません</v>
      </c>
      <c r="J4" s="49"/>
      <c r="K4" s="51" t="str">
        <f>MID(_xll.SNT.StockInst($E$7,"現値日時"),12,5)</f>
        <v>ockIn</v>
      </c>
    </row>
    <row r="5" spans="2:20" ht="20.100000000000001" customHeight="1" thickBot="1" x14ac:dyDescent="0.2">
      <c r="B5" s="1" t="s">
        <v>10</v>
      </c>
      <c r="C5" s="55" t="s">
        <v>9</v>
      </c>
      <c r="D5" s="56"/>
      <c r="E5" s="31" t="s">
        <v>11</v>
      </c>
      <c r="F5" s="2" t="s">
        <v>25</v>
      </c>
      <c r="H5" s="48"/>
      <c r="I5" s="50"/>
      <c r="J5" s="50"/>
      <c r="K5" s="52"/>
    </row>
    <row r="6" spans="2:20" ht="15" customHeight="1" x14ac:dyDescent="0.15">
      <c r="B6" s="3">
        <v>1</v>
      </c>
      <c r="C6" s="57" t="s">
        <v>23</v>
      </c>
      <c r="D6" s="58"/>
      <c r="E6" s="27"/>
      <c r="F6" s="4" t="s">
        <v>31</v>
      </c>
      <c r="O6" s="64"/>
      <c r="P6" s="64"/>
    </row>
    <row r="7" spans="2:20" ht="15" customHeight="1" x14ac:dyDescent="0.15">
      <c r="B7" s="7">
        <v>2</v>
      </c>
      <c r="C7" s="53" t="s">
        <v>0</v>
      </c>
      <c r="D7" s="54"/>
      <c r="E7" s="28">
        <v>2506</v>
      </c>
      <c r="F7" s="8" t="s">
        <v>12</v>
      </c>
      <c r="N7" s="30"/>
      <c r="O7" s="64"/>
      <c r="P7" s="64"/>
    </row>
    <row r="8" spans="2:20" ht="15" customHeight="1" x14ac:dyDescent="0.15">
      <c r="B8" s="7">
        <v>3</v>
      </c>
      <c r="C8" s="53" t="s">
        <v>1</v>
      </c>
      <c r="D8" s="54"/>
      <c r="E8" s="28"/>
      <c r="F8" s="8" t="s">
        <v>13</v>
      </c>
      <c r="H8" s="17" t="s">
        <v>28</v>
      </c>
      <c r="I8" s="60" t="s">
        <v>30</v>
      </c>
      <c r="J8" s="60"/>
      <c r="K8" s="17" t="s">
        <v>29</v>
      </c>
      <c r="N8" s="30"/>
    </row>
    <row r="9" spans="2:20" ht="15" customHeight="1" x14ac:dyDescent="0.15">
      <c r="B9" s="7">
        <v>4</v>
      </c>
      <c r="C9" s="53" t="s">
        <v>2</v>
      </c>
      <c r="D9" s="54"/>
      <c r="E9" s="28"/>
      <c r="F9" s="8" t="s">
        <v>14</v>
      </c>
      <c r="H9" s="18" t="str">
        <f>_xll.SNT.StockInst($E$7,"売気配数量_3本目")</f>
        <v>=SNT.StockInst($E$7,"売気配数量_3本目") =&gt; 銘柄コードが存在しません</v>
      </c>
      <c r="I9" s="61" t="str">
        <f>_xll.SNT.StockInst($E$7,"売気配価格_3本目")</f>
        <v>=SNT.StockInst($E$7,"売気配価格_3本目") =&gt; 銘柄コードが存在しません</v>
      </c>
      <c r="J9" s="61"/>
      <c r="K9" s="11"/>
      <c r="N9" s="30"/>
      <c r="O9" s="64"/>
      <c r="P9" s="64"/>
    </row>
    <row r="10" spans="2:20" ht="15" customHeight="1" x14ac:dyDescent="0.15">
      <c r="B10" s="7">
        <v>5</v>
      </c>
      <c r="C10" s="53" t="s">
        <v>3</v>
      </c>
      <c r="D10" s="54"/>
      <c r="E10" s="28"/>
      <c r="F10" s="8" t="s">
        <v>26</v>
      </c>
      <c r="H10" s="19" t="str">
        <f>_xll.SNT.StockInst($E$7,"売気配数量_2本目")</f>
        <v>=SNT.StockInst($E$7,"売気配数量_2本目") =&gt; 銘柄コードが存在しません</v>
      </c>
      <c r="I10" s="62" t="str">
        <f>_xll.SNT.StockInst($E$7,"売気配価格_2本目")</f>
        <v>=SNT.StockInst($E$7,"売気配価格_2本目") =&gt; 銘柄コードが存在しません</v>
      </c>
      <c r="J10" s="62"/>
      <c r="K10" s="12"/>
      <c r="N10" s="30"/>
      <c r="O10" s="64"/>
      <c r="P10" s="64"/>
    </row>
    <row r="11" spans="2:20" ht="15" customHeight="1" x14ac:dyDescent="0.15">
      <c r="B11" s="7">
        <v>6</v>
      </c>
      <c r="C11" s="53" t="s">
        <v>4</v>
      </c>
      <c r="D11" s="54"/>
      <c r="E11" s="28"/>
      <c r="F11" s="8" t="s">
        <v>15</v>
      </c>
      <c r="H11" s="20" t="str">
        <f>_xll.SNT.StockInst($E$7,"売気配数量_1本目")</f>
        <v>=SNT.StockInst($E$7,"売気配数量_1本目") =&gt; 銘柄コードが存在しません</v>
      </c>
      <c r="I11" s="63" t="str">
        <f>_xll.SNT.StockInst($E$7,"売気配価格_1本目")</f>
        <v>=SNT.StockInst($E$7,"売気配価格_1本目") =&gt; 銘柄コードが存在しません</v>
      </c>
      <c r="J11" s="63"/>
      <c r="K11" s="13"/>
      <c r="T11" s="30"/>
    </row>
    <row r="12" spans="2:20" ht="15" customHeight="1" x14ac:dyDescent="0.15">
      <c r="B12" s="7">
        <v>7</v>
      </c>
      <c r="C12" s="53" t="s">
        <v>5</v>
      </c>
      <c r="D12" s="54"/>
      <c r="E12" s="28"/>
      <c r="F12" s="8" t="s">
        <v>16</v>
      </c>
      <c r="H12" s="21"/>
      <c r="I12" s="68" t="str">
        <f>_xll.SNT.StockInst($E$7,"買気配価格_1本目")</f>
        <v>=SNT.StockInst($E$7,"買気配価格_1本目") =&gt; 銘柄コードが存在しません</v>
      </c>
      <c r="J12" s="68"/>
      <c r="K12" s="22" t="str">
        <f>_xll.SNT.StockInst($E$7,"買気配数量_1本目")</f>
        <v>=SNT.StockInst($E$7,"買気配数量_1本目") =&gt; 銘柄コードが存在しません</v>
      </c>
    </row>
    <row r="13" spans="2:20" ht="15" customHeight="1" x14ac:dyDescent="0.15">
      <c r="B13" s="7">
        <v>8</v>
      </c>
      <c r="C13" s="53" t="s">
        <v>6</v>
      </c>
      <c r="D13" s="54"/>
      <c r="E13" s="28"/>
      <c r="F13" s="8" t="s">
        <v>17</v>
      </c>
      <c r="H13" s="23"/>
      <c r="I13" s="62" t="str">
        <f>_xll.SNT.StockInst($E$7,"買気配価格_2本目")</f>
        <v>=SNT.StockInst($E$7,"買気配価格_2本目") =&gt; 銘柄コードが存在しません</v>
      </c>
      <c r="J13" s="62"/>
      <c r="K13" s="24" t="str">
        <f>_xll.SNT.StockInst($E$7,"買気配数量_2本目")</f>
        <v>=SNT.StockInst($E$7,"買気配数量_2本目") =&gt; 銘柄コードが存在しません</v>
      </c>
    </row>
    <row r="14" spans="2:20" ht="15" customHeight="1" x14ac:dyDescent="0.15">
      <c r="B14" s="7">
        <v>9</v>
      </c>
      <c r="C14" s="53" t="s">
        <v>7</v>
      </c>
      <c r="D14" s="54"/>
      <c r="E14" s="28"/>
      <c r="F14" s="8" t="s">
        <v>18</v>
      </c>
      <c r="H14" s="13"/>
      <c r="I14" s="69" t="str">
        <f>_xll.SNT.StockInst($E$7,"買気配価格_3本目")</f>
        <v>=SNT.StockInst($E$7,"買気配価格_3本目") =&gt; 銘柄コードが存在しません</v>
      </c>
      <c r="J14" s="69"/>
      <c r="K14" s="25" t="str">
        <f>_xll.SNT.StockInst($E$7,"買気配数量_3本目")</f>
        <v>=SNT.StockInst($E$7,"買気配数量_3本目") =&gt; 銘柄コードが存在しません</v>
      </c>
    </row>
    <row r="15" spans="2:20" ht="15" customHeight="1" x14ac:dyDescent="0.15">
      <c r="B15" s="7">
        <v>10</v>
      </c>
      <c r="C15" s="53" t="s">
        <v>37</v>
      </c>
      <c r="D15" s="54"/>
      <c r="E15" s="28"/>
      <c r="F15" s="8" t="s">
        <v>19</v>
      </c>
      <c r="I15" s="70"/>
      <c r="J15" s="70"/>
    </row>
    <row r="16" spans="2:20" ht="15" customHeight="1" thickBot="1" x14ac:dyDescent="0.2">
      <c r="B16" s="5">
        <v>11</v>
      </c>
      <c r="C16" s="71" t="s">
        <v>8</v>
      </c>
      <c r="D16" s="72"/>
      <c r="E16" s="29"/>
      <c r="F16" s="6" t="s">
        <v>20</v>
      </c>
      <c r="I16" s="70"/>
      <c r="J16" s="70"/>
    </row>
    <row r="18" spans="3:14" ht="20.100000000000001" customHeight="1" x14ac:dyDescent="0.15">
      <c r="C18" t="s">
        <v>32</v>
      </c>
      <c r="F18" s="32"/>
    </row>
    <row r="19" spans="3:14" ht="20.100000000000001" customHeight="1" x14ac:dyDescent="0.15">
      <c r="C19" s="34" t="s">
        <v>33</v>
      </c>
      <c r="F19" s="33"/>
    </row>
    <row r="20" spans="3:14" ht="20.100000000000001" customHeight="1" x14ac:dyDescent="0.15">
      <c r="C20" s="35" t="str">
        <f>_xll.SNT.EqtyOrder(E6,TRUE,E7,E8,E9,E10,E11,E12,E13,E14,E15,E16)</f>
        <v>=SNT.EqtyOrder(E6,TRUE,E7,E8,E9,E10,E11,E12,E13,E14,E15,E16) =&gt; ネオトレAPI注文管理IDは1以上100000000000000以下の整数で入力してください</v>
      </c>
      <c r="D20" s="9"/>
      <c r="E20" s="9"/>
      <c r="F20" s="9"/>
      <c r="G20" s="9"/>
      <c r="H20" s="9"/>
      <c r="I20" s="9"/>
      <c r="J20" s="9"/>
    </row>
    <row r="21" spans="3:14" ht="20.100000000000001" customHeight="1" x14ac:dyDescent="0.15">
      <c r="C21" s="14"/>
      <c r="D21" s="9"/>
      <c r="E21" s="9"/>
      <c r="F21" s="9"/>
      <c r="G21" s="9"/>
      <c r="H21" s="9"/>
      <c r="I21" s="9"/>
      <c r="J21" s="9"/>
    </row>
    <row r="22" spans="3:14" ht="20.100000000000001" customHeight="1" thickBot="1" x14ac:dyDescent="0.2">
      <c r="C22" s="15" t="s">
        <v>24</v>
      </c>
      <c r="D22" s="9"/>
      <c r="E22" s="9"/>
      <c r="F22" s="9"/>
      <c r="G22" s="9"/>
      <c r="H22" s="9"/>
      <c r="I22" s="9"/>
      <c r="J22" s="9"/>
    </row>
    <row r="23" spans="3:14" ht="30" customHeight="1" thickBot="1" x14ac:dyDescent="0.2">
      <c r="C23" s="65" t="str">
        <f>MID(C20,61,90)</f>
        <v xml:space="preserve"> =&gt; ネオトレAPI注文管理IDは1以上100000000000000以下の整数で入力してください</v>
      </c>
      <c r="D23" s="66"/>
      <c r="E23" s="66"/>
      <c r="F23" s="67"/>
    </row>
    <row r="25" spans="3:14" ht="20.100000000000001" customHeight="1" x14ac:dyDescent="0.15">
      <c r="N25" t="s">
        <v>42</v>
      </c>
    </row>
  </sheetData>
  <mergeCells count="30">
    <mergeCell ref="O6:P6"/>
    <mergeCell ref="O9:P9"/>
    <mergeCell ref="O10:P10"/>
    <mergeCell ref="O7:P7"/>
    <mergeCell ref="C23:F23"/>
    <mergeCell ref="I12:J12"/>
    <mergeCell ref="I13:J13"/>
    <mergeCell ref="I14:J14"/>
    <mergeCell ref="I15:J15"/>
    <mergeCell ref="I16:J16"/>
    <mergeCell ref="C16:D16"/>
    <mergeCell ref="C15:D15"/>
    <mergeCell ref="I3:K3"/>
    <mergeCell ref="I8:J8"/>
    <mergeCell ref="I9:J9"/>
    <mergeCell ref="I10:J10"/>
    <mergeCell ref="I11:J11"/>
    <mergeCell ref="H4:H5"/>
    <mergeCell ref="I4:J5"/>
    <mergeCell ref="K4:K5"/>
    <mergeCell ref="C12:D12"/>
    <mergeCell ref="C14:D14"/>
    <mergeCell ref="C13:D13"/>
    <mergeCell ref="C5:D5"/>
    <mergeCell ref="C6:D6"/>
    <mergeCell ref="C7:D7"/>
    <mergeCell ref="C8:D8"/>
    <mergeCell ref="C9:D9"/>
    <mergeCell ref="C10:D10"/>
    <mergeCell ref="C11:D11"/>
  </mergeCells>
  <phoneticPr fontId="1"/>
  <pageMargins left="0.7" right="0.7"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D8015-81E3-4A70-81FB-08EE14AE1ABD}">
  <dimension ref="B1:U36"/>
  <sheetViews>
    <sheetView showGridLines="0" zoomScaleNormal="100" zoomScaleSheetLayoutView="100" workbookViewId="0">
      <selection activeCell="T36" sqref="T36"/>
    </sheetView>
  </sheetViews>
  <sheetFormatPr defaultRowHeight="20.100000000000001" customHeight="1" x14ac:dyDescent="0.15"/>
  <cols>
    <col min="1" max="1" width="2.7109375" customWidth="1"/>
    <col min="2" max="2" width="5.7109375" customWidth="1"/>
    <col min="3" max="16" width="9.7109375" customWidth="1"/>
    <col min="17" max="17" width="1.7109375" customWidth="1"/>
  </cols>
  <sheetData>
    <row r="1" spans="2:21" ht="20.100000000000001" customHeight="1" x14ac:dyDescent="0.15">
      <c r="B1" s="16" t="s">
        <v>34</v>
      </c>
      <c r="R1" s="46" t="s">
        <v>39</v>
      </c>
    </row>
    <row r="2" spans="2:21" ht="20.100000000000001" customHeight="1" x14ac:dyDescent="0.15">
      <c r="R2" s="46" t="s">
        <v>40</v>
      </c>
    </row>
    <row r="3" spans="2:21" ht="9.9499999999999993" customHeight="1" x14ac:dyDescent="0.15">
      <c r="B3" s="16"/>
      <c r="R3" s="46" t="s">
        <v>41</v>
      </c>
    </row>
    <row r="4" spans="2:21" ht="15" customHeight="1" x14ac:dyDescent="0.15">
      <c r="B4" s="16"/>
      <c r="C4" s="45">
        <v>4182</v>
      </c>
      <c r="D4" s="73" t="str">
        <f>_xll.SNT.StockInst($C$4,"銘柄名称")</f>
        <v>菱ガス化</v>
      </c>
      <c r="E4" s="73"/>
      <c r="F4" s="73"/>
      <c r="G4" s="42"/>
      <c r="H4" s="45">
        <v>8233</v>
      </c>
      <c r="I4" s="73" t="str">
        <f>_xll.SNT.StockInst($H$4,"銘柄名称")</f>
        <v>高島屋</v>
      </c>
      <c r="J4" s="73"/>
      <c r="K4" s="73"/>
      <c r="L4" s="42"/>
      <c r="M4" s="45">
        <v>2818</v>
      </c>
      <c r="N4" s="73" t="str">
        <f>_xll.SNT.StockInst($M$4,"銘柄名称")</f>
        <v>ピエトロ</v>
      </c>
      <c r="O4" s="73"/>
      <c r="P4" s="73"/>
    </row>
    <row r="5" spans="2:21" ht="20.100000000000001" customHeight="1" x14ac:dyDescent="0.15">
      <c r="B5" s="16"/>
      <c r="C5" s="47" t="s">
        <v>27</v>
      </c>
      <c r="D5" s="49">
        <f>_xll.SNT.StockInst($C$4,"現値")</f>
        <v>2563.5</v>
      </c>
      <c r="E5" s="49"/>
      <c r="F5" s="51" t="str">
        <f>MID(_xll.SNT.StockInst($C$4,"現値日時"),12,5)</f>
        <v>13:22</v>
      </c>
      <c r="H5" s="47" t="s">
        <v>27</v>
      </c>
      <c r="I5" s="49">
        <f>_xll.SNT.StockInst($H$4,"現値")</f>
        <v>2259</v>
      </c>
      <c r="J5" s="49"/>
      <c r="K5" s="51" t="str">
        <f>MID(_xll.SNT.StockInst($H$4,"現値日時"),12,5)</f>
        <v>13:22</v>
      </c>
      <c r="M5" s="47" t="s">
        <v>27</v>
      </c>
      <c r="N5" s="49">
        <f>_xll.SNT.StockInst($M$4,"現値")</f>
        <v>1833</v>
      </c>
      <c r="O5" s="49"/>
      <c r="P5" s="51" t="str">
        <f>MID(_xll.SNT.StockInst($M$4,"現値日時"),12,5)</f>
        <v>13:16</v>
      </c>
    </row>
    <row r="6" spans="2:21" ht="20.100000000000001" customHeight="1" thickBot="1" x14ac:dyDescent="0.2">
      <c r="B6" s="16"/>
      <c r="C6" s="48"/>
      <c r="D6" s="50"/>
      <c r="E6" s="50"/>
      <c r="F6" s="52"/>
      <c r="H6" s="48"/>
      <c r="I6" s="50"/>
      <c r="J6" s="50"/>
      <c r="K6" s="52"/>
      <c r="M6" s="48"/>
      <c r="N6" s="50"/>
      <c r="O6" s="50"/>
      <c r="P6" s="52"/>
    </row>
    <row r="7" spans="2:21" ht="15" customHeight="1" x14ac:dyDescent="0.15">
      <c r="B7" s="16"/>
    </row>
    <row r="8" spans="2:21" ht="15" customHeight="1" x14ac:dyDescent="0.15">
      <c r="B8" s="16"/>
      <c r="C8" s="17" t="s">
        <v>28</v>
      </c>
      <c r="D8" s="60" t="s">
        <v>30</v>
      </c>
      <c r="E8" s="60"/>
      <c r="F8" s="17" t="s">
        <v>29</v>
      </c>
      <c r="H8" s="17" t="s">
        <v>28</v>
      </c>
      <c r="I8" s="60" t="s">
        <v>30</v>
      </c>
      <c r="J8" s="60"/>
      <c r="K8" s="17" t="s">
        <v>29</v>
      </c>
      <c r="M8" s="17" t="s">
        <v>28</v>
      </c>
      <c r="N8" s="60" t="s">
        <v>30</v>
      </c>
      <c r="O8" s="60"/>
      <c r="P8" s="17" t="s">
        <v>29</v>
      </c>
    </row>
    <row r="9" spans="2:21" ht="13.5" customHeight="1" x14ac:dyDescent="0.15">
      <c r="B9" s="16"/>
      <c r="C9" s="18">
        <f>_xll.SNT.StockInst($C$4,"売気配数量_3本目")</f>
        <v>1200</v>
      </c>
      <c r="D9" s="61">
        <f>_xll.SNT.StockInst($C$4,"売気配価格_3本目")</f>
        <v>2565</v>
      </c>
      <c r="E9" s="61"/>
      <c r="F9" s="11"/>
      <c r="H9" s="18">
        <f>_xll.SNT.StockInst($H$4,"売気配数量_3本目")</f>
        <v>1800</v>
      </c>
      <c r="I9" s="61">
        <f>_xll.SNT.StockInst($H$4,"売気配価格_3本目")</f>
        <v>2260</v>
      </c>
      <c r="J9" s="61"/>
      <c r="K9" s="11"/>
      <c r="M9" s="18">
        <f>_xll.SNT.StockInst($M$4,"売気配数量_3本目")</f>
        <v>300</v>
      </c>
      <c r="N9" s="61">
        <f>_xll.SNT.StockInst($M$4,"売気配価格_3本目")</f>
        <v>1839</v>
      </c>
      <c r="O9" s="61"/>
      <c r="P9" s="11"/>
    </row>
    <row r="10" spans="2:21" ht="13.5" customHeight="1" x14ac:dyDescent="0.15">
      <c r="B10" s="16"/>
      <c r="C10" s="19">
        <f>_xll.SNT.StockInst($C$4,"売気配数量_2本目")</f>
        <v>600</v>
      </c>
      <c r="D10" s="62">
        <f>_xll.SNT.StockInst($C$4,"売気配価格_2本目")</f>
        <v>2564.5</v>
      </c>
      <c r="E10" s="62"/>
      <c r="F10" s="12"/>
      <c r="H10" s="19">
        <f>_xll.SNT.StockInst($H$4,"売気配数量_2本目")</f>
        <v>500</v>
      </c>
      <c r="I10" s="62">
        <f>_xll.SNT.StockInst($H$4,"売気配価格_2本目")</f>
        <v>2259.5</v>
      </c>
      <c r="J10" s="62"/>
      <c r="K10" s="12"/>
      <c r="M10" s="19">
        <f>_xll.SNT.StockInst($M$4,"売気配数量_2本目")</f>
        <v>200</v>
      </c>
      <c r="N10" s="62">
        <f>_xll.SNT.StockInst($M$4,"売気配価格_2本目")</f>
        <v>1838</v>
      </c>
      <c r="O10" s="62"/>
      <c r="P10" s="12"/>
      <c r="S10" s="30"/>
      <c r="T10" s="64"/>
      <c r="U10" s="64"/>
    </row>
    <row r="11" spans="2:21" ht="13.5" customHeight="1" x14ac:dyDescent="0.15">
      <c r="B11" s="16"/>
      <c r="C11" s="20">
        <f>_xll.SNT.StockInst($C$4,"売気配数量_1本目")</f>
        <v>1100</v>
      </c>
      <c r="D11" s="63">
        <f>_xll.SNT.StockInst($C$4,"売気配価格_1本目")</f>
        <v>2564</v>
      </c>
      <c r="E11" s="63"/>
      <c r="F11" s="13"/>
      <c r="H11" s="20">
        <f>_xll.SNT.StockInst($H$4,"売気配数量_1本目")</f>
        <v>300</v>
      </c>
      <c r="I11" s="63">
        <f>_xll.SNT.StockInst($H$4,"売気配価格_1本目")</f>
        <v>2259</v>
      </c>
      <c r="J11" s="63"/>
      <c r="K11" s="13"/>
      <c r="M11" s="20">
        <f>_xll.SNT.StockInst($M$4,"売気配数量_1本目")</f>
        <v>400</v>
      </c>
      <c r="N11" s="63">
        <f>_xll.SNT.StockInst($M$4,"売気配価格_1本目")</f>
        <v>1837</v>
      </c>
      <c r="O11" s="63"/>
      <c r="P11" s="13"/>
      <c r="S11" s="30"/>
      <c r="T11" s="64"/>
      <c r="U11" s="64"/>
    </row>
    <row r="12" spans="2:21" ht="13.5" customHeight="1" x14ac:dyDescent="0.15">
      <c r="B12" s="16"/>
      <c r="C12" s="21"/>
      <c r="D12" s="68">
        <f>_xll.SNT.StockInst($C$4,"買気配価格_1本目")</f>
        <v>2563</v>
      </c>
      <c r="E12" s="68"/>
      <c r="F12" s="22">
        <f>_xll.SNT.StockInst($C$4,"買気配数量_1本目")</f>
        <v>300</v>
      </c>
      <c r="H12" s="21"/>
      <c r="I12" s="68">
        <f>_xll.SNT.StockInst($H$4,"買気配価格_1本目")</f>
        <v>2258.5</v>
      </c>
      <c r="J12" s="68"/>
      <c r="K12" s="22">
        <f>_xll.SNT.StockInst($H$4,"買気配数量_1本目")</f>
        <v>400</v>
      </c>
      <c r="M12" s="21"/>
      <c r="N12" s="68">
        <f>_xll.SNT.StockInst($M$4,"買気配価格_1本目")</f>
        <v>1833</v>
      </c>
      <c r="O12" s="68"/>
      <c r="P12" s="22">
        <f>_xll.SNT.StockInst($M$4,"買気配数量_1本目")</f>
        <v>100</v>
      </c>
      <c r="S12" s="30"/>
    </row>
    <row r="13" spans="2:21" ht="13.5" customHeight="1" x14ac:dyDescent="0.15">
      <c r="B13" s="16"/>
      <c r="C13" s="23"/>
      <c r="D13" s="62">
        <f>_xll.SNT.StockInst($C$4,"買気配価格_2本目")</f>
        <v>2562.5</v>
      </c>
      <c r="E13" s="62"/>
      <c r="F13" s="24">
        <f>_xll.SNT.StockInst($C$4,"買気配数量_2本目")</f>
        <v>500</v>
      </c>
      <c r="H13" s="23"/>
      <c r="I13" s="62">
        <f>_xll.SNT.StockInst($H$4,"買気配価格_2本目")</f>
        <v>2258</v>
      </c>
      <c r="J13" s="62"/>
      <c r="K13" s="24">
        <f>_xll.SNT.StockInst($H$4,"買気配数量_2本目")</f>
        <v>800</v>
      </c>
      <c r="M13" s="23"/>
      <c r="N13" s="62">
        <f>_xll.SNT.StockInst($M$4,"買気配価格_2本目")</f>
        <v>1832</v>
      </c>
      <c r="O13" s="62"/>
      <c r="P13" s="24">
        <f>_xll.SNT.StockInst($M$4,"買気配数量_2本目")</f>
        <v>400</v>
      </c>
      <c r="S13" s="30"/>
      <c r="T13" s="64"/>
      <c r="U13" s="64"/>
    </row>
    <row r="14" spans="2:21" ht="13.5" customHeight="1" x14ac:dyDescent="0.15">
      <c r="B14" s="16"/>
      <c r="C14" s="13"/>
      <c r="D14" s="69">
        <f>_xll.SNT.StockInst($C$4,"買気配価格_3本目")</f>
        <v>2562</v>
      </c>
      <c r="E14" s="69"/>
      <c r="F14" s="25">
        <f>_xll.SNT.StockInst($C$4,"買気配数量_3本目")</f>
        <v>800</v>
      </c>
      <c r="H14" s="13"/>
      <c r="I14" s="69">
        <f>_xll.SNT.StockInst($H$4,"買気配価格_3本目")</f>
        <v>2257.5</v>
      </c>
      <c r="J14" s="69"/>
      <c r="K14" s="25">
        <f>_xll.SNT.StockInst($H$4,"買気配数量_3本目")</f>
        <v>1800</v>
      </c>
      <c r="M14" s="13"/>
      <c r="N14" s="69">
        <f>_xll.SNT.StockInst($M$4,"買気配価格_3本目")</f>
        <v>1831</v>
      </c>
      <c r="O14" s="69"/>
      <c r="P14" s="25">
        <f>_xll.SNT.StockInst($M$4,"買気配数量_3本目")</f>
        <v>1000</v>
      </c>
      <c r="S14" s="30"/>
      <c r="T14" s="64"/>
      <c r="U14" s="64"/>
    </row>
    <row r="15" spans="2:21" ht="15" customHeight="1" thickBot="1" x14ac:dyDescent="0.2">
      <c r="B15" s="16"/>
      <c r="C15" s="43"/>
      <c r="D15" s="36"/>
      <c r="E15" s="36"/>
      <c r="F15" s="37"/>
      <c r="H15" s="38"/>
      <c r="I15" s="36"/>
      <c r="J15" s="36"/>
      <c r="K15" s="37"/>
      <c r="M15" s="38"/>
      <c r="N15" s="36"/>
      <c r="O15" s="36"/>
      <c r="P15" s="37"/>
    </row>
    <row r="16" spans="2:21" ht="20.100000000000001" customHeight="1" x14ac:dyDescent="0.15">
      <c r="B16" s="39" t="s">
        <v>10</v>
      </c>
      <c r="C16" s="83" t="s">
        <v>9</v>
      </c>
      <c r="D16" s="78"/>
      <c r="E16" s="79"/>
      <c r="F16" s="77" t="s">
        <v>11</v>
      </c>
      <c r="G16" s="79"/>
      <c r="H16" s="77" t="s">
        <v>25</v>
      </c>
      <c r="I16" s="78"/>
      <c r="J16" s="78"/>
      <c r="K16" s="78"/>
      <c r="L16" s="78"/>
      <c r="M16" s="78"/>
      <c r="N16" s="79"/>
    </row>
    <row r="17" spans="2:17" ht="13.5" customHeight="1" x14ac:dyDescent="0.15">
      <c r="B17" s="44">
        <v>1</v>
      </c>
      <c r="C17" s="84" t="s">
        <v>23</v>
      </c>
      <c r="D17" s="85"/>
      <c r="E17" s="86"/>
      <c r="F17" s="93"/>
      <c r="G17" s="94"/>
      <c r="H17" s="90" t="s">
        <v>31</v>
      </c>
      <c r="I17" s="91"/>
      <c r="J17" s="91"/>
      <c r="K17" s="91"/>
      <c r="L17" s="91"/>
      <c r="M17" s="91"/>
      <c r="N17" s="92"/>
    </row>
    <row r="18" spans="2:17" ht="13.5" customHeight="1" x14ac:dyDescent="0.15">
      <c r="B18" s="40">
        <v>2</v>
      </c>
      <c r="C18" s="87" t="s">
        <v>0</v>
      </c>
      <c r="D18" s="88"/>
      <c r="E18" s="89"/>
      <c r="F18" s="95"/>
      <c r="G18" s="96"/>
      <c r="H18" s="74" t="s">
        <v>12</v>
      </c>
      <c r="I18" s="75"/>
      <c r="J18" s="75"/>
      <c r="K18" s="75"/>
      <c r="L18" s="75"/>
      <c r="M18" s="75"/>
      <c r="N18" s="76"/>
    </row>
    <row r="19" spans="2:17" ht="13.5" customHeight="1" x14ac:dyDescent="0.15">
      <c r="B19" s="40">
        <v>3</v>
      </c>
      <c r="C19" s="87" t="s">
        <v>1</v>
      </c>
      <c r="D19" s="88"/>
      <c r="E19" s="89"/>
      <c r="F19" s="95"/>
      <c r="G19" s="96"/>
      <c r="H19" s="74" t="s">
        <v>38</v>
      </c>
      <c r="I19" s="75"/>
      <c r="J19" s="75"/>
      <c r="K19" s="75"/>
      <c r="L19" s="75"/>
      <c r="M19" s="75"/>
      <c r="N19" s="76"/>
      <c r="O19" s="9"/>
      <c r="P19" s="9"/>
      <c r="Q19" s="9"/>
    </row>
    <row r="20" spans="2:17" ht="13.5" customHeight="1" x14ac:dyDescent="0.15">
      <c r="B20" s="40">
        <v>4</v>
      </c>
      <c r="C20" s="87" t="s">
        <v>35</v>
      </c>
      <c r="D20" s="88"/>
      <c r="E20" s="89"/>
      <c r="F20" s="95"/>
      <c r="G20" s="96"/>
      <c r="H20" s="74" t="s">
        <v>36</v>
      </c>
      <c r="I20" s="75"/>
      <c r="J20" s="75"/>
      <c r="K20" s="75"/>
      <c r="L20" s="75"/>
      <c r="M20" s="75"/>
      <c r="N20" s="76"/>
      <c r="O20" s="9"/>
      <c r="P20" s="9"/>
      <c r="Q20" s="9"/>
    </row>
    <row r="21" spans="2:17" ht="13.5" customHeight="1" x14ac:dyDescent="0.15">
      <c r="B21" s="40">
        <v>4</v>
      </c>
      <c r="C21" s="87" t="s">
        <v>2</v>
      </c>
      <c r="D21" s="88"/>
      <c r="E21" s="89"/>
      <c r="F21" s="95"/>
      <c r="G21" s="96"/>
      <c r="H21" s="74" t="s">
        <v>14</v>
      </c>
      <c r="I21" s="75"/>
      <c r="J21" s="75"/>
      <c r="K21" s="75"/>
      <c r="L21" s="75"/>
      <c r="M21" s="75"/>
      <c r="N21" s="76"/>
      <c r="O21" s="9"/>
      <c r="P21" s="9"/>
      <c r="Q21" s="9"/>
    </row>
    <row r="22" spans="2:17" ht="13.5" customHeight="1" x14ac:dyDescent="0.15">
      <c r="B22" s="40">
        <v>5</v>
      </c>
      <c r="C22" s="87" t="s">
        <v>3</v>
      </c>
      <c r="D22" s="88"/>
      <c r="E22" s="89"/>
      <c r="F22" s="95"/>
      <c r="G22" s="96"/>
      <c r="H22" s="74" t="s">
        <v>26</v>
      </c>
      <c r="I22" s="75"/>
      <c r="J22" s="75"/>
      <c r="K22" s="75"/>
      <c r="L22" s="75"/>
      <c r="M22" s="75"/>
      <c r="N22" s="76"/>
      <c r="O22" s="9"/>
      <c r="P22" s="9"/>
      <c r="Q22" s="9"/>
    </row>
    <row r="23" spans="2:17" ht="13.5" customHeight="1" x14ac:dyDescent="0.15">
      <c r="B23" s="40">
        <v>6</v>
      </c>
      <c r="C23" s="87" t="s">
        <v>4</v>
      </c>
      <c r="D23" s="88"/>
      <c r="E23" s="89"/>
      <c r="F23" s="95"/>
      <c r="G23" s="96"/>
      <c r="H23" s="74" t="s">
        <v>15</v>
      </c>
      <c r="I23" s="75"/>
      <c r="J23" s="75"/>
      <c r="K23" s="75"/>
      <c r="L23" s="75"/>
      <c r="M23" s="75"/>
      <c r="N23" s="76"/>
    </row>
    <row r="24" spans="2:17" ht="13.5" customHeight="1" x14ac:dyDescent="0.15">
      <c r="B24" s="40">
        <v>7</v>
      </c>
      <c r="C24" s="87" t="s">
        <v>5</v>
      </c>
      <c r="D24" s="88"/>
      <c r="E24" s="89"/>
      <c r="F24" s="95"/>
      <c r="G24" s="96"/>
      <c r="H24" s="74" t="s">
        <v>16</v>
      </c>
      <c r="I24" s="75"/>
      <c r="J24" s="75"/>
      <c r="K24" s="75"/>
      <c r="L24" s="75"/>
      <c r="M24" s="75"/>
      <c r="N24" s="76"/>
    </row>
    <row r="25" spans="2:17" ht="13.5" customHeight="1" x14ac:dyDescent="0.15">
      <c r="B25" s="40">
        <v>8</v>
      </c>
      <c r="C25" s="87" t="s">
        <v>6</v>
      </c>
      <c r="D25" s="88"/>
      <c r="E25" s="89"/>
      <c r="F25" s="95"/>
      <c r="G25" s="96"/>
      <c r="H25" s="74" t="s">
        <v>17</v>
      </c>
      <c r="I25" s="75"/>
      <c r="J25" s="75"/>
      <c r="K25" s="75"/>
      <c r="L25" s="75"/>
      <c r="M25" s="75"/>
      <c r="N25" s="76"/>
    </row>
    <row r="26" spans="2:17" ht="13.5" customHeight="1" x14ac:dyDescent="0.15">
      <c r="B26" s="40">
        <v>9</v>
      </c>
      <c r="C26" s="87" t="s">
        <v>7</v>
      </c>
      <c r="D26" s="88"/>
      <c r="E26" s="89"/>
      <c r="F26" s="95"/>
      <c r="G26" s="96"/>
      <c r="H26" s="74" t="s">
        <v>18</v>
      </c>
      <c r="I26" s="75"/>
      <c r="J26" s="75"/>
      <c r="K26" s="75"/>
      <c r="L26" s="75"/>
      <c r="M26" s="75"/>
      <c r="N26" s="76"/>
    </row>
    <row r="27" spans="2:17" ht="13.5" customHeight="1" x14ac:dyDescent="0.15">
      <c r="B27" s="40">
        <v>10</v>
      </c>
      <c r="C27" s="87" t="s">
        <v>37</v>
      </c>
      <c r="D27" s="88"/>
      <c r="E27" s="89"/>
      <c r="F27" s="95"/>
      <c r="G27" s="99"/>
      <c r="H27" s="74" t="s">
        <v>19</v>
      </c>
      <c r="I27" s="75"/>
      <c r="J27" s="75"/>
      <c r="K27" s="75"/>
      <c r="L27" s="75"/>
      <c r="M27" s="75"/>
      <c r="N27" s="76"/>
    </row>
    <row r="28" spans="2:17" ht="13.5" customHeight="1" thickBot="1" x14ac:dyDescent="0.2">
      <c r="B28" s="41">
        <v>11</v>
      </c>
      <c r="C28" s="100" t="s">
        <v>8</v>
      </c>
      <c r="D28" s="101"/>
      <c r="E28" s="102"/>
      <c r="F28" s="97"/>
      <c r="G28" s="98"/>
      <c r="H28" s="80" t="s">
        <v>20</v>
      </c>
      <c r="I28" s="81"/>
      <c r="J28" s="81"/>
      <c r="K28" s="81"/>
      <c r="L28" s="81"/>
      <c r="M28" s="81"/>
      <c r="N28" s="82"/>
    </row>
    <row r="29" spans="2:17" ht="9.9499999999999993" customHeight="1" x14ac:dyDescent="0.15"/>
    <row r="30" spans="2:17" ht="20.100000000000001" customHeight="1" x14ac:dyDescent="0.15">
      <c r="C30" s="15" t="s">
        <v>32</v>
      </c>
      <c r="F30" s="32"/>
      <c r="G30" s="32"/>
      <c r="H30" s="32"/>
      <c r="I30" s="32"/>
      <c r="J30" s="32"/>
      <c r="K30" s="32"/>
    </row>
    <row r="31" spans="2:17" ht="20.100000000000001" customHeight="1" x14ac:dyDescent="0.15">
      <c r="C31" s="35" t="str">
        <f>_xll.SNT.MrgnOpenOrder(F17,TRUE,F18,F19,F20,F21,F22,F23,F24,F25,F26,F27,F28)</f>
        <v>=SNT.MrgnOpenOrder(F17,TRUE,F18,F19,F20,F21,F22,F23,F24,F25,F26,F27,F28) =&gt; ネオトレAPI注文管理IDは1以上100000000000000以下の整数で入力してください</v>
      </c>
      <c r="D31" s="9"/>
      <c r="E31" s="9"/>
      <c r="F31" s="9"/>
      <c r="G31" s="9"/>
      <c r="H31" s="9"/>
      <c r="I31" s="9"/>
      <c r="J31" s="9"/>
      <c r="K31" s="9"/>
      <c r="L31" s="9"/>
    </row>
    <row r="32" spans="2:17" ht="9.9499999999999993" customHeight="1" x14ac:dyDescent="0.15">
      <c r="C32" s="9"/>
      <c r="D32" s="9"/>
      <c r="E32" s="9"/>
      <c r="F32" s="9"/>
      <c r="G32" s="9"/>
      <c r="H32" s="9"/>
      <c r="I32" s="9"/>
      <c r="J32" s="9"/>
      <c r="K32" s="9"/>
      <c r="L32" s="9"/>
    </row>
    <row r="33" spans="3:20" ht="20.100000000000001" customHeight="1" thickBot="1" x14ac:dyDescent="0.2">
      <c r="C33" s="15" t="s">
        <v>24</v>
      </c>
      <c r="D33" s="9"/>
      <c r="E33" s="9"/>
      <c r="F33" s="9"/>
      <c r="G33" s="9"/>
      <c r="H33" s="9"/>
      <c r="I33" s="9"/>
      <c r="J33" s="9"/>
      <c r="K33" s="9"/>
      <c r="L33" s="9"/>
    </row>
    <row r="34" spans="3:20" ht="20.100000000000001" customHeight="1" thickBot="1" x14ac:dyDescent="0.2">
      <c r="C34" s="65" t="str">
        <f>MID(C31,73,90)</f>
        <v xml:space="preserve"> =&gt; ネオトレAPI注文管理IDは1以上100000000000000以下の整数で入力してください</v>
      </c>
      <c r="D34" s="66"/>
      <c r="E34" s="66"/>
      <c r="F34" s="66"/>
      <c r="G34" s="66"/>
      <c r="H34" s="66"/>
      <c r="I34" s="66"/>
      <c r="J34" s="66"/>
      <c r="K34" s="66"/>
      <c r="L34" s="66"/>
      <c r="M34" s="66"/>
      <c r="N34" s="66"/>
      <c r="O34" s="67"/>
    </row>
    <row r="35" spans="3:20" ht="5.0999999999999996" customHeight="1" x14ac:dyDescent="0.15"/>
    <row r="36" spans="3:20" ht="20.100000000000001" customHeight="1" x14ac:dyDescent="0.15">
      <c r="T36" t="s">
        <v>42</v>
      </c>
    </row>
  </sheetData>
  <mergeCells count="77">
    <mergeCell ref="F28:G28"/>
    <mergeCell ref="C34:O34"/>
    <mergeCell ref="F20:G20"/>
    <mergeCell ref="C20:E20"/>
    <mergeCell ref="H20:N20"/>
    <mergeCell ref="F23:G23"/>
    <mergeCell ref="F24:G24"/>
    <mergeCell ref="F25:G25"/>
    <mergeCell ref="F26:G26"/>
    <mergeCell ref="F27:G27"/>
    <mergeCell ref="C25:E25"/>
    <mergeCell ref="C26:E26"/>
    <mergeCell ref="C27:E27"/>
    <mergeCell ref="C28:E28"/>
    <mergeCell ref="F22:G22"/>
    <mergeCell ref="H27:N27"/>
    <mergeCell ref="F16:G16"/>
    <mergeCell ref="F17:G17"/>
    <mergeCell ref="F18:G18"/>
    <mergeCell ref="F19:G19"/>
    <mergeCell ref="F21:G21"/>
    <mergeCell ref="H28:N28"/>
    <mergeCell ref="C16:E16"/>
    <mergeCell ref="C17:E17"/>
    <mergeCell ref="C18:E18"/>
    <mergeCell ref="C19:E19"/>
    <mergeCell ref="C21:E21"/>
    <mergeCell ref="C22:E22"/>
    <mergeCell ref="C23:E23"/>
    <mergeCell ref="C24:E24"/>
    <mergeCell ref="H21:N21"/>
    <mergeCell ref="H22:N22"/>
    <mergeCell ref="H23:N23"/>
    <mergeCell ref="H24:N24"/>
    <mergeCell ref="H25:N25"/>
    <mergeCell ref="H26:N26"/>
    <mergeCell ref="H17:N17"/>
    <mergeCell ref="D4:F4"/>
    <mergeCell ref="C5:C6"/>
    <mergeCell ref="D5:E6"/>
    <mergeCell ref="F5:F6"/>
    <mergeCell ref="D8:E8"/>
    <mergeCell ref="D9:E9"/>
    <mergeCell ref="D10:E10"/>
    <mergeCell ref="N13:O13"/>
    <mergeCell ref="N14:O14"/>
    <mergeCell ref="D13:E13"/>
    <mergeCell ref="D14:E14"/>
    <mergeCell ref="D11:E11"/>
    <mergeCell ref="D12:E12"/>
    <mergeCell ref="I11:J11"/>
    <mergeCell ref="I12:J12"/>
    <mergeCell ref="I13:J13"/>
    <mergeCell ref="I14:J14"/>
    <mergeCell ref="H18:N18"/>
    <mergeCell ref="H19:N19"/>
    <mergeCell ref="N10:O10"/>
    <mergeCell ref="T14:U14"/>
    <mergeCell ref="N11:O11"/>
    <mergeCell ref="N12:O12"/>
    <mergeCell ref="I10:J10"/>
    <mergeCell ref="T10:U10"/>
    <mergeCell ref="T11:U11"/>
    <mergeCell ref="H16:N16"/>
    <mergeCell ref="N8:O8"/>
    <mergeCell ref="N9:O9"/>
    <mergeCell ref="T13:U13"/>
    <mergeCell ref="I8:J8"/>
    <mergeCell ref="I9:J9"/>
    <mergeCell ref="H5:H6"/>
    <mergeCell ref="I5:J6"/>
    <mergeCell ref="K5:K6"/>
    <mergeCell ref="N4:P4"/>
    <mergeCell ref="M5:M6"/>
    <mergeCell ref="N5:O6"/>
    <mergeCell ref="P5:P6"/>
    <mergeCell ref="I4:K4"/>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１_現物発注</vt:lpstr>
      <vt:lpstr>2_信用新規発注三銘柄情報</vt:lpstr>
      <vt:lpstr>'１_現物発注'!Print_Area</vt:lpstr>
      <vt:lpstr>'2_信用新規発注三銘柄情報'!Print_Area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SBINTD</dc:creator>
  <cp:lastModifiedBy>生田目 大輔</cp:lastModifiedBy>
  <cp:lastPrinted>2024-02-26T03:28:27Z</cp:lastPrinted>
  <dcterms:created xsi:type="dcterms:W3CDTF">2024-02-21T09:42:22Z</dcterms:created>
  <dcterms:modified xsi:type="dcterms:W3CDTF">2024-03-08T04:22:05Z</dcterms:modified>
</cp:coreProperties>
</file>